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codeName="ThisWorkbook" defaultThemeVersion="124226"/>
  <xr:revisionPtr revIDLastSave="2" documentId="13_ncr:1_{F52BC94C-E3B5-4C42-9472-2323BBE23585}" xr6:coauthVersionLast="46" xr6:coauthVersionMax="47" xr10:uidLastSave="{13020577-F32A-42F1-9CE4-AD2ED20EE5B9}"/>
  <bookViews>
    <workbookView xWindow="-25320" yWindow="-120" windowWidth="25440" windowHeight="15390" tabRatio="821" activeTab="8" xr2:uid="{00000000-000D-0000-FFFF-FFFF00000000}"/>
  </bookViews>
  <sheets>
    <sheet name="Table of Contents" sheetId="45" r:id="rId1"/>
    <sheet name="Summary" sheetId="42" r:id="rId2"/>
    <sheet name="Staff Augmentation" sheetId="2" r:id="rId3"/>
    <sheet name="SRP" sheetId="41" r:id="rId4"/>
    <sheet name="IT Consulting Services" sheetId="43" r:id="rId5"/>
    <sheet name="IV&amp;V" sheetId="44" r:id="rId6"/>
    <sheet name="Optional- Staff Aug Add'l. Pos." sheetId="48" r:id="rId7"/>
    <sheet name="Cost Proposal Narrative" sheetId="46" r:id="rId8"/>
    <sheet name="Cost Assumptions" sheetId="47" r:id="rId9"/>
    <sheet name="Cost Savings Opportunities" sheetId="49" r:id="rId10"/>
  </sheets>
  <definedNames>
    <definedName name="_xlnm._FilterDatabase" localSheetId="4" hidden="1">'IT Consulting Services'!$B$8:$B$9</definedName>
    <definedName name="_xlnm._FilterDatabase" localSheetId="5" hidden="1">'IV&amp;V'!$B$8:$C$9</definedName>
    <definedName name="_xlnm._FilterDatabase" localSheetId="6" hidden="1">'Optional- Staff Aug Add''l. Pos.'!$B$9:$J$31</definedName>
    <definedName name="_xlnm._FilterDatabase" localSheetId="3" hidden="1">SRP!$B$8:$B$9</definedName>
    <definedName name="_xlnm._FilterDatabase" localSheetId="2" hidden="1">'Staff Augmentation'!$B$9:$J$130</definedName>
    <definedName name="_xlnm._FilterDatabase" localSheetId="1" hidden="1">Summary!$B$8:$D$12</definedName>
    <definedName name="_xlnm.Print_Area" localSheetId="4">'IT Consulting Services'!$A$1:$G$10</definedName>
    <definedName name="_xlnm.Print_Area" localSheetId="5">'IV&amp;V'!$A$1:$G$10</definedName>
    <definedName name="_xlnm.Print_Area" localSheetId="6">'Optional- Staff Aug Add''l. Pos.'!$A$1:$J$31</definedName>
    <definedName name="_xlnm.Print_Area" localSheetId="3">SRP!$A$1:$G$10</definedName>
    <definedName name="_xlnm.Print_Area" localSheetId="2">'Staff Augmentation'!$A$1:$J$130</definedName>
    <definedName name="_xlnm.Print_Area" localSheetId="1">Summary!$A$1:$I$13</definedName>
    <definedName name="_xlnm.Print_Area" localSheetId="0">'Table of Contents'!$A$1:$C$10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48" l="1"/>
  <c r="H55" i="2" l="1"/>
  <c r="I55" i="2" s="1"/>
  <c r="J55" i="2" s="1"/>
  <c r="C3" i="49"/>
  <c r="H15" i="48"/>
  <c r="I15" i="48" s="1"/>
  <c r="J15" i="48" s="1"/>
  <c r="H16" i="48"/>
  <c r="I16" i="48" s="1"/>
  <c r="J16" i="48" s="1"/>
  <c r="H17" i="48"/>
  <c r="I17" i="48" s="1"/>
  <c r="J17" i="48" s="1"/>
  <c r="H42" i="2"/>
  <c r="I42" i="2" s="1"/>
  <c r="J42" i="2" s="1"/>
  <c r="H43" i="2"/>
  <c r="I43" i="2" s="1"/>
  <c r="J43" i="2" s="1"/>
  <c r="H44" i="2"/>
  <c r="I44" i="2" s="1"/>
  <c r="J44" i="2" s="1"/>
  <c r="H45" i="2"/>
  <c r="I45" i="2" s="1"/>
  <c r="J45" i="2" s="1"/>
  <c r="H29" i="48"/>
  <c r="I29" i="48" s="1"/>
  <c r="J29" i="48" s="1"/>
  <c r="H28" i="48"/>
  <c r="I28" i="48" s="1"/>
  <c r="J28" i="48" s="1"/>
  <c r="H27" i="48"/>
  <c r="I27" i="48" s="1"/>
  <c r="J27" i="48" s="1"/>
  <c r="H26" i="48"/>
  <c r="I26" i="48" s="1"/>
  <c r="J26" i="48" s="1"/>
  <c r="H25" i="48"/>
  <c r="I25" i="48" s="1"/>
  <c r="J25" i="48" s="1"/>
  <c r="H24" i="48"/>
  <c r="I24" i="48"/>
  <c r="J24" i="48" s="1"/>
  <c r="H23" i="48"/>
  <c r="I23" i="48"/>
  <c r="J23" i="48" s="1"/>
  <c r="H22" i="48"/>
  <c r="I22" i="48"/>
  <c r="J22" i="48" s="1"/>
  <c r="H21" i="48"/>
  <c r="I21" i="48" s="1"/>
  <c r="J21" i="48" s="1"/>
  <c r="H20" i="48"/>
  <c r="I20" i="48" s="1"/>
  <c r="J20" i="48" s="1"/>
  <c r="H19" i="48"/>
  <c r="I19" i="48" s="1"/>
  <c r="J19" i="48" s="1"/>
  <c r="H18" i="48"/>
  <c r="I18" i="48" s="1"/>
  <c r="J18" i="48" s="1"/>
  <c r="H14" i="48"/>
  <c r="I14" i="48" s="1"/>
  <c r="J14" i="48" s="1"/>
  <c r="H13" i="48"/>
  <c r="I13" i="48"/>
  <c r="J13" i="48" s="1"/>
  <c r="H12" i="48"/>
  <c r="I12" i="48"/>
  <c r="J12" i="48" s="1"/>
  <c r="I11" i="48"/>
  <c r="J11" i="48" s="1"/>
  <c r="H3" i="48"/>
  <c r="C3" i="47"/>
  <c r="C3" i="46"/>
  <c r="F9" i="41"/>
  <c r="D9" i="43"/>
  <c r="D11" i="42" s="1"/>
  <c r="C9" i="44"/>
  <c r="D9" i="44" s="1"/>
  <c r="D12" i="42" s="1"/>
  <c r="C9" i="42"/>
  <c r="H11" i="2"/>
  <c r="I11" i="2" s="1"/>
  <c r="J11" i="2" s="1"/>
  <c r="H128" i="2"/>
  <c r="H12" i="2"/>
  <c r="I12" i="2" s="1"/>
  <c r="J12" i="2" s="1"/>
  <c r="H13" i="2"/>
  <c r="H14" i="2"/>
  <c r="I14" i="2" s="1"/>
  <c r="J14" i="2" s="1"/>
  <c r="H15" i="2"/>
  <c r="I15" i="2" s="1"/>
  <c r="J15" i="2" s="1"/>
  <c r="H16" i="2"/>
  <c r="I16" i="2" s="1"/>
  <c r="J16" i="2" s="1"/>
  <c r="H17" i="2"/>
  <c r="I17" i="2" s="1"/>
  <c r="J17" i="2" s="1"/>
  <c r="H18" i="2"/>
  <c r="I18" i="2" s="1"/>
  <c r="J18" i="2" s="1"/>
  <c r="H19" i="2"/>
  <c r="I19" i="2" s="1"/>
  <c r="J19" i="2" s="1"/>
  <c r="H20" i="2"/>
  <c r="H21" i="2"/>
  <c r="I21" i="2" s="1"/>
  <c r="J21" i="2" s="1"/>
  <c r="H22" i="2"/>
  <c r="I22" i="2" s="1"/>
  <c r="J22" i="2" s="1"/>
  <c r="H23" i="2"/>
  <c r="I23" i="2" s="1"/>
  <c r="J23" i="2" s="1"/>
  <c r="H24" i="2"/>
  <c r="I24" i="2" s="1"/>
  <c r="J24" i="2" s="1"/>
  <c r="H25" i="2"/>
  <c r="H26" i="2"/>
  <c r="I26" i="2" s="1"/>
  <c r="J26" i="2" s="1"/>
  <c r="H27" i="2"/>
  <c r="H28" i="2"/>
  <c r="H29" i="2"/>
  <c r="H30" i="2"/>
  <c r="I30" i="2" s="1"/>
  <c r="J30" i="2" s="1"/>
  <c r="H31" i="2"/>
  <c r="H32" i="2"/>
  <c r="I32" i="2" s="1"/>
  <c r="J32" i="2" s="1"/>
  <c r="H33" i="2"/>
  <c r="H34" i="2"/>
  <c r="I34" i="2" s="1"/>
  <c r="J34" i="2" s="1"/>
  <c r="H35" i="2"/>
  <c r="H36" i="2"/>
  <c r="H37" i="2"/>
  <c r="I37" i="2" s="1"/>
  <c r="J37" i="2" s="1"/>
  <c r="H38" i="2"/>
  <c r="I38" i="2" s="1"/>
  <c r="J38" i="2" s="1"/>
  <c r="H39" i="2"/>
  <c r="I39" i="2" s="1"/>
  <c r="J39" i="2" s="1"/>
  <c r="H40" i="2"/>
  <c r="I40" i="2" s="1"/>
  <c r="J40" i="2" s="1"/>
  <c r="H41" i="2"/>
  <c r="I41" i="2" s="1"/>
  <c r="J41" i="2" s="1"/>
  <c r="H46" i="2"/>
  <c r="I46" i="2" s="1"/>
  <c r="J46" i="2" s="1"/>
  <c r="H47" i="2"/>
  <c r="H48" i="2"/>
  <c r="I48" i="2" s="1"/>
  <c r="J48" i="2" s="1"/>
  <c r="H49" i="2"/>
  <c r="H50" i="2"/>
  <c r="H51" i="2"/>
  <c r="I51" i="2" s="1"/>
  <c r="J51" i="2" s="1"/>
  <c r="H52" i="2"/>
  <c r="I52" i="2" s="1"/>
  <c r="J52" i="2" s="1"/>
  <c r="H53" i="2"/>
  <c r="H54" i="2"/>
  <c r="I54" i="2" s="1"/>
  <c r="J54" i="2" s="1"/>
  <c r="H56" i="2"/>
  <c r="H57" i="2"/>
  <c r="H58" i="2"/>
  <c r="I58" i="2" s="1"/>
  <c r="J58" i="2" s="1"/>
  <c r="H59" i="2"/>
  <c r="I59" i="2" s="1"/>
  <c r="J59" i="2" s="1"/>
  <c r="H60" i="2"/>
  <c r="H61" i="2"/>
  <c r="I61" i="2" s="1"/>
  <c r="J61" i="2" s="1"/>
  <c r="H62" i="2"/>
  <c r="I62" i="2" s="1"/>
  <c r="J62" i="2" s="1"/>
  <c r="H63" i="2"/>
  <c r="I63" i="2" s="1"/>
  <c r="J63" i="2" s="1"/>
  <c r="H64" i="2"/>
  <c r="H65" i="2"/>
  <c r="H66" i="2"/>
  <c r="I66" i="2" s="1"/>
  <c r="J66" i="2" s="1"/>
  <c r="H67" i="2"/>
  <c r="I67" i="2" s="1"/>
  <c r="J67" i="2" s="1"/>
  <c r="H68" i="2"/>
  <c r="I68" i="2" s="1"/>
  <c r="J68" i="2" s="1"/>
  <c r="H69" i="2"/>
  <c r="I69" i="2" s="1"/>
  <c r="J69" i="2" s="1"/>
  <c r="H70" i="2"/>
  <c r="I70" i="2" s="1"/>
  <c r="J70" i="2" s="1"/>
  <c r="H110" i="2"/>
  <c r="I110" i="2" s="1"/>
  <c r="J110" i="2" s="1"/>
  <c r="H72" i="2"/>
  <c r="H73" i="2"/>
  <c r="H74" i="2"/>
  <c r="H75" i="2"/>
  <c r="H76" i="2"/>
  <c r="H77" i="2"/>
  <c r="I77" i="2" s="1"/>
  <c r="J77" i="2" s="1"/>
  <c r="H78" i="2"/>
  <c r="H79" i="2"/>
  <c r="I79" i="2" s="1"/>
  <c r="J79" i="2" s="1"/>
  <c r="H80" i="2"/>
  <c r="H81" i="2"/>
  <c r="H82" i="2"/>
  <c r="I82" i="2" s="1"/>
  <c r="J82" i="2" s="1"/>
  <c r="H83" i="2"/>
  <c r="I83" i="2" s="1"/>
  <c r="J83" i="2" s="1"/>
  <c r="H84" i="2"/>
  <c r="I84" i="2" s="1"/>
  <c r="J84" i="2" s="1"/>
  <c r="H85" i="2"/>
  <c r="I85" i="2" s="1"/>
  <c r="J85" i="2" s="1"/>
  <c r="H86" i="2"/>
  <c r="I86" i="2" s="1"/>
  <c r="J86" i="2" s="1"/>
  <c r="H87" i="2"/>
  <c r="I87" i="2" s="1"/>
  <c r="J87" i="2" s="1"/>
  <c r="H88" i="2"/>
  <c r="H89" i="2"/>
  <c r="H90" i="2"/>
  <c r="H91" i="2"/>
  <c r="I91" i="2" s="1"/>
  <c r="J91" i="2" s="1"/>
  <c r="H92" i="2"/>
  <c r="I92" i="2" s="1"/>
  <c r="J92" i="2" s="1"/>
  <c r="H93" i="2"/>
  <c r="I93" i="2" s="1"/>
  <c r="J93" i="2" s="1"/>
  <c r="H94" i="2"/>
  <c r="I94" i="2" s="1"/>
  <c r="J94" i="2" s="1"/>
  <c r="H95" i="2"/>
  <c r="H96" i="2"/>
  <c r="H98" i="2"/>
  <c r="H99" i="2"/>
  <c r="I99" i="2" s="1"/>
  <c r="J99" i="2" s="1"/>
  <c r="H100" i="2"/>
  <c r="I100" i="2" s="1"/>
  <c r="J100" i="2" s="1"/>
  <c r="H101" i="2"/>
  <c r="I101" i="2" s="1"/>
  <c r="J101" i="2" s="1"/>
  <c r="H102" i="2"/>
  <c r="I102" i="2" s="1"/>
  <c r="J102" i="2" s="1"/>
  <c r="H103" i="2"/>
  <c r="H104" i="2"/>
  <c r="I104" i="2" s="1"/>
  <c r="J104" i="2" s="1"/>
  <c r="H105" i="2"/>
  <c r="H106" i="2"/>
  <c r="H107" i="2"/>
  <c r="I107" i="2" s="1"/>
  <c r="J107" i="2" s="1"/>
  <c r="H108" i="2"/>
  <c r="I108" i="2" s="1"/>
  <c r="J108" i="2" s="1"/>
  <c r="H109" i="2"/>
  <c r="I109" i="2" s="1"/>
  <c r="J109" i="2" s="1"/>
  <c r="H111" i="2"/>
  <c r="I111" i="2" s="1"/>
  <c r="J111" i="2" s="1"/>
  <c r="H112" i="2"/>
  <c r="H113" i="2"/>
  <c r="I113" i="2" s="1"/>
  <c r="J113" i="2" s="1"/>
  <c r="H114" i="2"/>
  <c r="H71" i="2"/>
  <c r="H97" i="2"/>
  <c r="H115" i="2"/>
  <c r="I115" i="2" s="1"/>
  <c r="J115" i="2" s="1"/>
  <c r="H116" i="2"/>
  <c r="I116" i="2" s="1"/>
  <c r="J116" i="2" s="1"/>
  <c r="H118" i="2"/>
  <c r="I118" i="2" s="1"/>
  <c r="J118" i="2" s="1"/>
  <c r="H119" i="2"/>
  <c r="H120" i="2"/>
  <c r="I120" i="2" s="1"/>
  <c r="J120" i="2" s="1"/>
  <c r="H121" i="2"/>
  <c r="H122" i="2"/>
  <c r="I122" i="2" s="1"/>
  <c r="J122" i="2" s="1"/>
  <c r="H123" i="2"/>
  <c r="I123" i="2" s="1"/>
  <c r="J123" i="2" s="1"/>
  <c r="H124" i="2"/>
  <c r="I124" i="2" s="1"/>
  <c r="J124" i="2" s="1"/>
  <c r="H125" i="2"/>
  <c r="I125" i="2" s="1"/>
  <c r="J125" i="2" s="1"/>
  <c r="H126" i="2"/>
  <c r="I126" i="2" s="1"/>
  <c r="J126" i="2" s="1"/>
  <c r="H127" i="2"/>
  <c r="I127" i="2" s="1"/>
  <c r="J127" i="2" s="1"/>
  <c r="H117" i="2"/>
  <c r="I117" i="2" s="1"/>
  <c r="J117" i="2" s="1"/>
  <c r="I71" i="2"/>
  <c r="J71" i="2" s="1"/>
  <c r="I103" i="2"/>
  <c r="J103" i="2" s="1"/>
  <c r="I119" i="2"/>
  <c r="J119" i="2" s="1"/>
  <c r="I98" i="2"/>
  <c r="J98" i="2" s="1"/>
  <c r="I88" i="2"/>
  <c r="J88" i="2" s="1"/>
  <c r="I80" i="2"/>
  <c r="J80" i="2" s="1"/>
  <c r="I76" i="2"/>
  <c r="J76" i="2" s="1"/>
  <c r="I72" i="2"/>
  <c r="J72" i="2" s="1"/>
  <c r="I65" i="2"/>
  <c r="J65" i="2" s="1"/>
  <c r="I50" i="2"/>
  <c r="J50" i="2" s="1"/>
  <c r="I27" i="2"/>
  <c r="J27" i="2" s="1"/>
  <c r="I128" i="2"/>
  <c r="J128" i="2" s="1"/>
  <c r="I75" i="2"/>
  <c r="J75" i="2" s="1"/>
  <c r="I57" i="2"/>
  <c r="J57" i="2" s="1"/>
  <c r="I53" i="2"/>
  <c r="J53" i="2" s="1"/>
  <c r="I49" i="2"/>
  <c r="J49" i="2" s="1"/>
  <c r="I33" i="2"/>
  <c r="J33" i="2" s="1"/>
  <c r="I29" i="2"/>
  <c r="J29" i="2" s="1"/>
  <c r="I114" i="2"/>
  <c r="J114" i="2" s="1"/>
  <c r="I106" i="2"/>
  <c r="J106" i="2" s="1"/>
  <c r="I105" i="2"/>
  <c r="J105" i="2" s="1"/>
  <c r="I96" i="2"/>
  <c r="J96" i="2" s="1"/>
  <c r="I90" i="2"/>
  <c r="J90" i="2" s="1"/>
  <c r="I121" i="2"/>
  <c r="J121" i="2" s="1"/>
  <c r="I97" i="2"/>
  <c r="J97" i="2" s="1"/>
  <c r="I95" i="2"/>
  <c r="J95" i="2" s="1"/>
  <c r="I78" i="2"/>
  <c r="J78" i="2" s="1"/>
  <c r="I74" i="2"/>
  <c r="J74" i="2" s="1"/>
  <c r="I64" i="2"/>
  <c r="J64" i="2" s="1"/>
  <c r="I60" i="2"/>
  <c r="J60" i="2" s="1"/>
  <c r="I56" i="2"/>
  <c r="J56" i="2" s="1"/>
  <c r="I36" i="2"/>
  <c r="J36" i="2" s="1"/>
  <c r="I28" i="2"/>
  <c r="J28" i="2" s="1"/>
  <c r="I25" i="2"/>
  <c r="J25" i="2" s="1"/>
  <c r="I13" i="2"/>
  <c r="J13" i="2" s="1"/>
  <c r="I112" i="2"/>
  <c r="J112" i="2" s="1"/>
  <c r="I89" i="2"/>
  <c r="J89" i="2" s="1"/>
  <c r="I81" i="2"/>
  <c r="J81" i="2" s="1"/>
  <c r="I73" i="2"/>
  <c r="J73" i="2" s="1"/>
  <c r="I47" i="2"/>
  <c r="J47" i="2" s="1"/>
  <c r="I35" i="2"/>
  <c r="J35" i="2" s="1"/>
  <c r="I31" i="2"/>
  <c r="J31" i="2" s="1"/>
  <c r="I20" i="2"/>
  <c r="J20" i="2" s="1"/>
  <c r="C10" i="42"/>
  <c r="C11" i="42"/>
  <c r="E3" i="44"/>
  <c r="E3" i="43"/>
  <c r="F3" i="41"/>
  <c r="H3" i="2"/>
  <c r="D10" i="42"/>
  <c r="J30" i="48" l="1"/>
  <c r="J129" i="2"/>
  <c r="D9" i="42" s="1"/>
  <c r="D13" i="42" s="1"/>
  <c r="D14" i="42" s="1"/>
</calcChain>
</file>

<file path=xl/sharedStrings.xml><?xml version="1.0" encoding="utf-8"?>
<sst xmlns="http://schemas.openxmlformats.org/spreadsheetml/2006/main" count="238" uniqueCount="194">
  <si>
    <t>Position Number</t>
  </si>
  <si>
    <t>MSP RFP</t>
  </si>
  <si>
    <t>Staff Augmentation</t>
  </si>
  <si>
    <t xml:space="preserve">Account Clerk 2 </t>
  </si>
  <si>
    <t xml:space="preserve">Account Clerk 3 </t>
  </si>
  <si>
    <t xml:space="preserve">Accountant 1 </t>
  </si>
  <si>
    <t xml:space="preserve">Accountant 2 </t>
  </si>
  <si>
    <t xml:space="preserve">Accountant 3 </t>
  </si>
  <si>
    <t xml:space="preserve">Accountant 4 </t>
  </si>
  <si>
    <t xml:space="preserve">Accountant 5 </t>
  </si>
  <si>
    <t xml:space="preserve">Administrative Assistant 1 </t>
  </si>
  <si>
    <t xml:space="preserve">Administrative Assistant 2 </t>
  </si>
  <si>
    <t xml:space="preserve">Administrative Assistant 3 </t>
  </si>
  <si>
    <t xml:space="preserve">Administrative Assistant 4 </t>
  </si>
  <si>
    <t xml:space="preserve">Administrative Assistant 5 </t>
  </si>
  <si>
    <t xml:space="preserve">Application Developer/Associate </t>
  </si>
  <si>
    <t xml:space="preserve">Application Developer/Intermediate </t>
  </si>
  <si>
    <t xml:space="preserve">Application Developer/Senior </t>
  </si>
  <si>
    <t xml:space="preserve">Application Systems Analysis/Programming/Manager </t>
  </si>
  <si>
    <t xml:space="preserve">Applications Systems Analyst/Programmer/Associate </t>
  </si>
  <si>
    <t xml:space="preserve">Applications Systems Analyst/Programmer/Intermediate </t>
  </si>
  <si>
    <t xml:space="preserve">Applications Systems Analyst/Programmer/Senior </t>
  </si>
  <si>
    <t xml:space="preserve">Applications Systems Analyst/Programmer/Specialist </t>
  </si>
  <si>
    <t xml:space="preserve">Business Analyst/Associate </t>
  </si>
  <si>
    <t xml:space="preserve">Business Analyst/Intermediate </t>
  </si>
  <si>
    <t xml:space="preserve">Business Analyst/Senior </t>
  </si>
  <si>
    <t xml:space="preserve">Business Systems Consultant/Associate </t>
  </si>
  <si>
    <t xml:space="preserve">Business Systems Consultant/Intermediate </t>
  </si>
  <si>
    <t xml:space="preserve">Business Systems Consultant/Manager </t>
  </si>
  <si>
    <t xml:space="preserve">Business Systems Consultant/Senior </t>
  </si>
  <si>
    <t xml:space="preserve">Care Coordinator </t>
  </si>
  <si>
    <t xml:space="preserve">Certified Nursing Assistant </t>
  </si>
  <si>
    <t xml:space="preserve">Charge Nurse </t>
  </si>
  <si>
    <t xml:space="preserve">Clerical Assistant 1 </t>
  </si>
  <si>
    <t xml:space="preserve">Clerical Assistant 2 </t>
  </si>
  <si>
    <t xml:space="preserve">Clinical Nurse Specialist </t>
  </si>
  <si>
    <t xml:space="preserve">Clinical Pharmacy Aide </t>
  </si>
  <si>
    <t>Communications Analyst/Associate</t>
  </si>
  <si>
    <t xml:space="preserve">Communications Analyst/Senior </t>
  </si>
  <si>
    <t xml:space="preserve">CRM Administrator </t>
  </si>
  <si>
    <t xml:space="preserve">CRM Architect </t>
  </si>
  <si>
    <t xml:space="preserve">CRM Designer </t>
  </si>
  <si>
    <t xml:space="preserve">CRM Developer </t>
  </si>
  <si>
    <t xml:space="preserve">Data Administrator </t>
  </si>
  <si>
    <t xml:space="preserve">Data Architect </t>
  </si>
  <si>
    <t xml:space="preserve">Data Warehousing Administrator </t>
  </si>
  <si>
    <t xml:space="preserve">Data Warehousing Analyst </t>
  </si>
  <si>
    <t xml:space="preserve">Data Warehousing Programmer </t>
  </si>
  <si>
    <t xml:space="preserve">Database Analyst/Associate </t>
  </si>
  <si>
    <t xml:space="preserve">Database Analyst/Intermediate </t>
  </si>
  <si>
    <t xml:space="preserve">Database Analyst/Senior </t>
  </si>
  <si>
    <t xml:space="preserve">Database Manager/Administrator </t>
  </si>
  <si>
    <t>Deputy/Assistant IT Director</t>
  </si>
  <si>
    <t xml:space="preserve">Dietary Worker </t>
  </si>
  <si>
    <t>Field Auditor 3</t>
  </si>
  <si>
    <t xml:space="preserve">Food Service Worker </t>
  </si>
  <si>
    <t xml:space="preserve">Health Informations System / Medical Coder </t>
  </si>
  <si>
    <t xml:space="preserve">Help Desk Coordinator/Associate </t>
  </si>
  <si>
    <t xml:space="preserve">Help Desk Coordinator/Intermediate </t>
  </si>
  <si>
    <t xml:space="preserve">Help Desk Coordinator/Senior </t>
  </si>
  <si>
    <t xml:space="preserve">Help Desk Manager </t>
  </si>
  <si>
    <t xml:space="preserve">Information Security Analyst </t>
  </si>
  <si>
    <t xml:space="preserve">Information Security Analyst/Senior </t>
  </si>
  <si>
    <t xml:space="preserve">Information Security Manager </t>
  </si>
  <si>
    <t xml:space="preserve">Information Systems Auditor/Associate </t>
  </si>
  <si>
    <t xml:space="preserve">Information Systems Auditor/Intermediate </t>
  </si>
  <si>
    <t xml:space="preserve">Information Systems Auditor/Senior </t>
  </si>
  <si>
    <t xml:space="preserve">Information Technology Director </t>
  </si>
  <si>
    <t xml:space="preserve">LAN Administration/Manager </t>
  </si>
  <si>
    <t xml:space="preserve">LAN Administrator/Associate </t>
  </si>
  <si>
    <t xml:space="preserve">LAN Administrator/Intermediate </t>
  </si>
  <si>
    <t xml:space="preserve">LAN Administrator/Senior </t>
  </si>
  <si>
    <t xml:space="preserve">LAN Support Technician </t>
  </si>
  <si>
    <t xml:space="preserve">Licensed Practical Nurse </t>
  </si>
  <si>
    <t xml:space="preserve">Maintenance Repairman </t>
  </si>
  <si>
    <t xml:space="preserve">Math Teacher </t>
  </si>
  <si>
    <t xml:space="preserve">Medical Records Admin </t>
  </si>
  <si>
    <t xml:space="preserve">Medicare Billing Coordinator </t>
  </si>
  <si>
    <t xml:space="preserve">Mental Health Specialist </t>
  </si>
  <si>
    <t xml:space="preserve">Network Engineer/Associate </t>
  </si>
  <si>
    <t xml:space="preserve">Network Engineer/Intermediate </t>
  </si>
  <si>
    <t xml:space="preserve">Network Engineer/Senior </t>
  </si>
  <si>
    <t xml:space="preserve">Nurse Consultant </t>
  </si>
  <si>
    <t xml:space="preserve">Nurse Practitioner </t>
  </si>
  <si>
    <t xml:space="preserve">Oracle Financials </t>
  </si>
  <si>
    <t xml:space="preserve">Peoplesoft Functional Analyst </t>
  </si>
  <si>
    <t xml:space="preserve">Program Coordinator 1 </t>
  </si>
  <si>
    <t xml:space="preserve">Program Coordinator 2 </t>
  </si>
  <si>
    <t xml:space="preserve">Project Manager/Associate </t>
  </si>
  <si>
    <t xml:space="preserve">Project Manager/Intermediate </t>
  </si>
  <si>
    <t xml:space="preserve">Project Manager/Senior </t>
  </si>
  <si>
    <t xml:space="preserve">Project Manager/Specialist </t>
  </si>
  <si>
    <t xml:space="preserve">Qualified Medication Aide </t>
  </si>
  <si>
    <t xml:space="preserve">Quality Assurance Analyst </t>
  </si>
  <si>
    <t>Quality Assurance Analyst/Senior</t>
  </si>
  <si>
    <t xml:space="preserve">Quality Assurance Manager </t>
  </si>
  <si>
    <t xml:space="preserve">Receptionist </t>
  </si>
  <si>
    <t xml:space="preserve">Respiratory Therapist </t>
  </si>
  <si>
    <t xml:space="preserve">Respiratory Therapy Manager </t>
  </si>
  <si>
    <t xml:space="preserve">RN Supervisor </t>
  </si>
  <si>
    <t xml:space="preserve">Sharepoint Developer </t>
  </si>
  <si>
    <t xml:space="preserve">Social Worker </t>
  </si>
  <si>
    <t xml:space="preserve">Software Architect/Senior </t>
  </si>
  <si>
    <t xml:space="preserve">Systems Administrator/Associate </t>
  </si>
  <si>
    <t xml:space="preserve">Systems Administrator/Intermediate </t>
  </si>
  <si>
    <t xml:space="preserve">Systems Administrator/Senior </t>
  </si>
  <si>
    <t xml:space="preserve">Systems Architect </t>
  </si>
  <si>
    <t xml:space="preserve">Systems Architect/Specialist </t>
  </si>
  <si>
    <t>Tax Analyst 4</t>
  </si>
  <si>
    <t xml:space="preserve">Technical Writer </t>
  </si>
  <si>
    <t xml:space="preserve">Technical Writer/Senior </t>
  </si>
  <si>
    <t>Position Title</t>
  </si>
  <si>
    <t>Est. Four Year Volume (Hr.)</t>
  </si>
  <si>
    <t>SRP</t>
  </si>
  <si>
    <t>IV&amp;V</t>
  </si>
  <si>
    <t>Est. Four Year Cost to State with MSP fee ($)</t>
  </si>
  <si>
    <t>Company Name</t>
  </si>
  <si>
    <t>Category</t>
  </si>
  <si>
    <t>Total Cost ($)</t>
  </si>
  <si>
    <t>Selected Resource Program (SRP)</t>
  </si>
  <si>
    <t>Min Hourly Pay Rate ($)</t>
  </si>
  <si>
    <t>Max Hourly Billable Rate ($)</t>
  </si>
  <si>
    <t>IT Consulting Services</t>
  </si>
  <si>
    <t>MSP/Respondent Markup Fee</t>
  </si>
  <si>
    <t>Max Hourly Pay Rate ($)</t>
  </si>
  <si>
    <t>MSP (Respondent) Fee For All Positions (%)</t>
  </si>
  <si>
    <t>Est. Four Year Total Statutory Costs</t>
  </si>
  <si>
    <t>Est. Four Total Year Cost to State ($)</t>
  </si>
  <si>
    <t>MSP Fee (%)</t>
  </si>
  <si>
    <t>Est. Four Year Total Spend without MSP fee ($)</t>
  </si>
  <si>
    <t>Cost Proposal Summary</t>
  </si>
  <si>
    <t>.</t>
  </si>
  <si>
    <t>Table of Contents</t>
  </si>
  <si>
    <t>Staff Augmentation Pricing</t>
  </si>
  <si>
    <t>IT Consulting Services Pricing</t>
  </si>
  <si>
    <t>Independent Verification &amp; Validation (IV&amp;V) Pricing</t>
  </si>
  <si>
    <t>Selected Resource Program (SRP) Pricing</t>
  </si>
  <si>
    <t>MSP RFP - Attachment D</t>
  </si>
  <si>
    <t>State of Indiana Department of Administration</t>
  </si>
  <si>
    <t>Total Four Year Bid Amount</t>
  </si>
  <si>
    <t>Total Bid Amount</t>
  </si>
  <si>
    <t>Total Bid Amount for Supplier Diversity Purposes</t>
  </si>
  <si>
    <r>
      <t xml:space="preserve">Instructions: </t>
    </r>
    <r>
      <rPr>
        <sz val="10"/>
        <color theme="1"/>
        <rFont val="Times New Roman"/>
        <family val="1"/>
      </rPr>
      <t xml:space="preserve">This tab will summarize the information you enter in the remaining tabs. You do not need to enter any information on this tab, aside from your Company Name. Cells shaded in blue will populate automatically. Please note that the Respondent shall have one (1) MSP fee for all Staff Augmentation positions, one (1) SRP markup fee, and one (1) IT Consulting Services/IV&amp;V MSP fee. The MSP fee for IT Consulting Services and IV&amp;V must be the same. The information on this sheet will be used to assign cost points. The Total Bid Amount is the Respondent's bid amount inclusive of all categories. The Total Bid Amount for Supplier Diversity Purposes is the bid amount that includes all categories except for SRP. This figure should be used for supplier diversity forms in accordance with the RFP instructions. </t>
    </r>
  </si>
  <si>
    <t>Est. Four Year Total Pay Rate Without Benefits  ($)</t>
  </si>
  <si>
    <r>
      <t xml:space="preserve">Instructions: </t>
    </r>
    <r>
      <rPr>
        <sz val="10"/>
        <color theme="1"/>
        <rFont val="Times New Roman"/>
        <family val="1"/>
      </rPr>
      <t xml:space="preserve">On this tab, please fill out the cell shaded in yellow. Cells shaded in blue will populate automatically. Please provide a MSP fee (in %) for IT Consulting Services and IV&amp;V Work. The MSP fee for these two categories must be the same.  The Estimated Four Year Total Spend in cell B9 represents the amount paid to providers and resources. </t>
    </r>
  </si>
  <si>
    <r>
      <t xml:space="preserve">Instructions: </t>
    </r>
    <r>
      <rPr>
        <sz val="10"/>
        <color theme="1"/>
        <rFont val="Times New Roman"/>
        <family val="1"/>
      </rPr>
      <t>You do not need to fill out anything on this tab. Cells shaded in blue will populate automatically. The MSP fee entered on the IT Consulting Services tab will populate into cell C9, as the MSP fee for these two categories must be the same. The Estimated Four Year Total Spend in cell B9 represents the amount paid to providers and resources.</t>
    </r>
  </si>
  <si>
    <t>Max Four Year Cost to State with MSP Fee and Max Provider Markup Rate ($)</t>
  </si>
  <si>
    <t>Est. Four Year Total Employee Benefits</t>
  </si>
  <si>
    <t>Respondent Markup Fee (%)</t>
  </si>
  <si>
    <r>
      <t xml:space="preserve">Instructions: </t>
    </r>
    <r>
      <rPr>
        <sz val="10"/>
        <color theme="1"/>
        <rFont val="Times New Roman"/>
        <family val="1"/>
      </rPr>
      <t>On this tab, please fill out the cell shaded in yellow. Cells shaded in blue will populate automatically. Please provide a markup fee (in %, not factoring benefits or statutory costs) for all SRP resources. The Estimated Four Year Total Pay Rate Without Benefits in cell B9 represents the spend without employee benefits, the current MSP's markup rate, or the statutory costs over that time period.</t>
    </r>
  </si>
  <si>
    <t>Computer Operator 3</t>
  </si>
  <si>
    <t>Max Provider Markup Rate Per Position (%)</t>
  </si>
  <si>
    <t>Cost Proposal Narrative</t>
  </si>
  <si>
    <t>Cost Assumptions, Conditions and Constraints</t>
  </si>
  <si>
    <t>Attorney E7</t>
  </si>
  <si>
    <t>Barber/Beautician</t>
  </si>
  <si>
    <t>Behavioral Clinician 3</t>
  </si>
  <si>
    <t>Dental Assistant 4</t>
  </si>
  <si>
    <t>Dietician 4</t>
  </si>
  <si>
    <t>Epidemiologist E6</t>
  </si>
  <si>
    <t>Grant Coordinator 3</t>
  </si>
  <si>
    <t>Grounds Foreman 2</t>
  </si>
  <si>
    <t>Public Health Investigator 2</t>
  </si>
  <si>
    <t>Inventory Administrator 6</t>
  </si>
  <si>
    <t>Laboratory Technician 2</t>
  </si>
  <si>
    <t>Laborer 3</t>
  </si>
  <si>
    <t>Legal Assistant 5</t>
  </si>
  <si>
    <t>Laundry Assistant 3</t>
  </si>
  <si>
    <t>Maintenance Supervisor 3</t>
  </si>
  <si>
    <t>Occupational Therapist 3</t>
  </si>
  <si>
    <t>Pharmacist 3</t>
  </si>
  <si>
    <t>Pharmacy Technician</t>
  </si>
  <si>
    <t>Plant Foreman 1</t>
  </si>
  <si>
    <t>Purchasing Administrator 2</t>
  </si>
  <si>
    <t>Health Information Admin 5</t>
  </si>
  <si>
    <t>Nurse 4</t>
  </si>
  <si>
    <t>Tax Analyst Sup 5</t>
  </si>
  <si>
    <t>Tax Analyst Sup 6</t>
  </si>
  <si>
    <t>Warehouse Foreman 1</t>
  </si>
  <si>
    <t>Account Clerk 4</t>
  </si>
  <si>
    <t>Stores Clerk 2</t>
  </si>
  <si>
    <t>Data Scientist</t>
  </si>
  <si>
    <t>Optional - Staff Augmentation Additional Positions</t>
  </si>
  <si>
    <t>RFP 21-67147: Managed Services Provider (MSP)</t>
  </si>
  <si>
    <t>Optional - Staff Augmentation Additional Positions Pricing</t>
  </si>
  <si>
    <r>
      <t xml:space="preserve">Instructions: </t>
    </r>
    <r>
      <rPr>
        <sz val="10"/>
        <color theme="1"/>
        <rFont val="Times New Roman"/>
        <family val="1"/>
      </rPr>
      <t xml:space="preserve">On this tab, please fill out all cells shaded in yellow. Cells shaded in blue will populate automatically. Please provide a minimum hourly pay rate and a maximum hourly pay rate for each position listed in Column C. This rate is the hourly rate that will be paid to the resource. Additionally, please provide one (1) maximum provider markup rate per position, and one (1) MSP (e.g., Respondent) fee for all positions. The maximum provider markup rate must represent the highest provider markup rate per position - these rates can decrease over the term of the Contract, but cannot increase. Additionally, the maximum provider markup rate should be distinct from the  MSP fee (i.e., one should not be inclusive of the other). The MSP fee should be based on the hourly pay rate and should not compound on the provider markup fee. The Max Hourly Billable Rate is the total hourly billable rate per position the State will pay, inclusive of all rates and fees (i.e., hourly pay rate, provider markup rate and MSP fee). More information on each Position Title can be found in Attachment I - MSP Job Titles and Descriptions. </t>
    </r>
  </si>
  <si>
    <t>Please review Section 2.5 in the RFP document for further instruction on how to complete this section of the Cost Proposal.
Please cite the name and location of requested document below.</t>
  </si>
  <si>
    <r>
      <t xml:space="preserve">Instructions: This tab is optional and will not be evaluated. </t>
    </r>
    <r>
      <rPr>
        <sz val="10"/>
        <color theme="1"/>
        <rFont val="Times New Roman"/>
        <family val="1"/>
      </rPr>
      <t>The State has limited information on the below positions (see Attachment I1) and is interested in gathering information on their pay rates. These pay rates will not be used for evaluation purposes. The below positions will be added to the master Position Title List during contract finalization.</t>
    </r>
    <r>
      <rPr>
        <b/>
        <sz val="10"/>
        <color theme="1"/>
        <rFont val="Times New Roman"/>
        <family val="1"/>
      </rPr>
      <t xml:space="preserve"> 
</t>
    </r>
    <r>
      <rPr>
        <sz val="10"/>
        <color theme="1"/>
        <rFont val="Times New Roman"/>
        <family val="1"/>
      </rPr>
      <t xml:space="preserve">On this tab, please fill out all cells shaded in yellow. Cells shaded in blue will populate automatically. Please provide a minimum hourly pay rate and a maximum hourly pay rate for each position listed in Column C. This rate is the hourly rate that will be paid to the resource. Additionally, please provide one (1) maximum provider markup rate per position, and one (1) MSP (e.g., Respondent) fee for all positions. The maximum provider markup rate must represent the highest provider markup rate per position - these rates can decrease over the term of the Contract, but cannot increase. Additionally, the maximum provider markup rate should be distinct from the  MSP fee (i.e., one should not be inclusive of the other) for evaluation purposes. The MSP fee should be based on the hourly pay rate and should not compound on the provider markup fee. The Max Hourly Billable Rate is the total hourly billable rate per position the State will pay, inclusive of all rates and fees (i.e., hourly pay rate, provider markup rate and MSP fee).  Limited information on each Position Title can be found in Attachment I1 - MSP Job Titles and Descriptions. </t>
    </r>
  </si>
  <si>
    <t>Attachment D: Cost Proposal Template</t>
  </si>
  <si>
    <t>Cost Savings Opportunities</t>
  </si>
  <si>
    <r>
      <rPr>
        <b/>
        <sz val="10"/>
        <rFont val="Times New Roman"/>
        <family val="1"/>
      </rPr>
      <t xml:space="preserve">Instructions: This tab is optional and will not be evaluated. </t>
    </r>
    <r>
      <rPr>
        <sz val="10"/>
        <rFont val="Times New Roman"/>
        <family val="1"/>
      </rPr>
      <t>Please use this tab to provide any alternate pricing models for the State's consideration. Please detail how they will result in savings for the State.
You may provide this information in a separate document, but please cite the name and location of the document(s) below.</t>
    </r>
  </si>
  <si>
    <t>Computer Aid, Inc</t>
  </si>
  <si>
    <t>Please see Appendix_13_Cost_Proposal_Narrative_CAI, uploaded with Attachment D - Cost Proposal.</t>
  </si>
  <si>
    <t>Please see Appendix_14_Cost_Proposal_Assumptions_CAI, uploaded with Attachment D - Cost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</si>
</sst>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_);_(* \(#,##0\);_(* &quot;-&quot;??_);_(@_)"/>
    <numFmt numFmtId="165" formatCode="0.00000%"/>
    <numFmt numFmtId="166" formatCode="_(&quot;$&quot;* #,##0.000_);_(&quot;$&quot;* \(#,##0.000\);_(&quot;$&quot;* &quot;-&quot;??_);_(@_)"/>
    <numFmt numFmtId="167" formatCode="0.0%"/>
  </numFmts>
  <fonts count="17" x14ac:knownFonts="1">
    <font>
      <sz val="11"/>
      <color theme="1"/>
      <name val="Calibri"/>
      <family val="2"/>
      <scheme val="minor"/>
    </font>
    <font>
      <sz val="11"/>
      <color theme="1"/>
      <name val="Calibri"/>
      <family val="2"/>
      <scheme val="minor"/>
    </font>
    <font>
      <b/>
      <sz val="12"/>
      <color theme="1"/>
      <name val="Times New Roman"/>
      <family val="1"/>
    </font>
    <font>
      <sz val="11"/>
      <color indexed="8"/>
      <name val="Times New Roman"/>
      <family val="1"/>
    </font>
    <font>
      <b/>
      <sz val="11"/>
      <color indexed="8"/>
      <name val="Times New Roman"/>
      <family val="1"/>
    </font>
    <font>
      <sz val="11"/>
      <color theme="1"/>
      <name val="Times New Roman"/>
      <family val="1"/>
    </font>
    <font>
      <b/>
      <sz val="11"/>
      <color rgb="FF000000"/>
      <name val="Times New Roman"/>
      <family val="1"/>
    </font>
    <font>
      <sz val="11"/>
      <name val="Times New Roman"/>
      <family val="1"/>
    </font>
    <font>
      <b/>
      <sz val="10"/>
      <color theme="1"/>
      <name val="Times New Roman"/>
      <family val="1"/>
    </font>
    <font>
      <sz val="10"/>
      <color theme="1"/>
      <name val="Times New Roman"/>
      <family val="1"/>
    </font>
    <font>
      <sz val="10"/>
      <name val="Times New Roman"/>
      <family val="1"/>
    </font>
    <font>
      <sz val="10"/>
      <color rgb="FF241F1F"/>
      <name val="Times New Roman"/>
      <family val="1"/>
    </font>
    <font>
      <sz val="10"/>
      <color rgb="FF000000"/>
      <name val="Times New Roman"/>
      <family val="1"/>
    </font>
    <font>
      <u/>
      <sz val="10"/>
      <color indexed="12"/>
      <name val="Arial"/>
      <family val="2"/>
    </font>
    <font>
      <b/>
      <i/>
      <u/>
      <sz val="10"/>
      <color indexed="12"/>
      <name val="Times New Roman"/>
      <family val="1"/>
    </font>
    <font>
      <b/>
      <sz val="11"/>
      <name val="Times New Roman"/>
      <family val="1"/>
    </font>
    <font>
      <b/>
      <sz val="10"/>
      <name val="Times New Roman"/>
      <family val="1"/>
    </font>
  </fonts>
  <fills count="8">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7FFFF"/>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3" fillId="0" borderId="0" applyNumberFormat="0" applyFill="0" applyBorder="0" applyAlignment="0" applyProtection="0">
      <alignment vertical="top"/>
      <protection locked="0"/>
    </xf>
  </cellStyleXfs>
  <cellXfs count="100">
    <xf numFmtId="0" fontId="0" fillId="0" borderId="0" xfId="0"/>
    <xf numFmtId="0" fontId="2" fillId="0" borderId="0" xfId="0" applyFont="1"/>
    <xf numFmtId="0" fontId="3" fillId="7" borderId="0" xfId="0" applyFont="1" applyFill="1"/>
    <xf numFmtId="0" fontId="5" fillId="0" borderId="0" xfId="0" applyFont="1"/>
    <xf numFmtId="0" fontId="3" fillId="0" borderId="0" xfId="0" applyFont="1" applyAlignment="1">
      <alignment vertical="center"/>
    </xf>
    <xf numFmtId="0" fontId="4" fillId="7" borderId="0" xfId="0" applyFont="1" applyFill="1" applyAlignment="1">
      <alignment vertical="center" wrapText="1"/>
    </xf>
    <xf numFmtId="0" fontId="7" fillId="7" borderId="0" xfId="0" applyFont="1" applyFill="1"/>
    <xf numFmtId="1" fontId="8" fillId="0" borderId="0" xfId="1" applyNumberFormat="1" applyFont="1"/>
    <xf numFmtId="49" fontId="8" fillId="0" borderId="0" xfId="0" applyNumberFormat="1" applyFont="1" applyAlignment="1">
      <alignment vertical="top"/>
    </xf>
    <xf numFmtId="0" fontId="9" fillId="0" borderId="0" xfId="0" applyFont="1"/>
    <xf numFmtId="1" fontId="8" fillId="4" borderId="0" xfId="1" applyNumberFormat="1" applyFont="1" applyFill="1"/>
    <xf numFmtId="9" fontId="9" fillId="4" borderId="0" xfId="3" applyFont="1" applyFill="1" applyBorder="1" applyAlignment="1" applyProtection="1">
      <alignment horizontal="center" vertical="center"/>
      <protection locked="0"/>
    </xf>
    <xf numFmtId="0" fontId="9" fillId="4" borderId="0" xfId="0" applyFont="1" applyFill="1"/>
    <xf numFmtId="49" fontId="9" fillId="0" borderId="0" xfId="0" applyNumberFormat="1" applyFont="1" applyAlignment="1">
      <alignment vertical="top"/>
    </xf>
    <xf numFmtId="0" fontId="9" fillId="0" borderId="0" xfId="0" applyFont="1" applyAlignment="1">
      <alignment wrapText="1"/>
    </xf>
    <xf numFmtId="0" fontId="9" fillId="0" borderId="0" xfId="0" applyFont="1" applyAlignment="1">
      <alignment vertical="center"/>
    </xf>
    <xf numFmtId="49" fontId="8" fillId="3" borderId="1" xfId="0" applyNumberFormat="1" applyFont="1" applyFill="1" applyBorder="1" applyAlignment="1">
      <alignment horizontal="center" vertical="center" wrapText="1"/>
    </xf>
    <xf numFmtId="44" fontId="8" fillId="3" borderId="1" xfId="2" applyFont="1" applyFill="1" applyBorder="1" applyAlignment="1">
      <alignment horizontal="center" vertical="center" wrapText="1"/>
    </xf>
    <xf numFmtId="0" fontId="9" fillId="0" borderId="1" xfId="0" applyNumberFormat="1" applyFont="1" applyBorder="1" applyAlignment="1">
      <alignment horizontal="center" vertical="center"/>
    </xf>
    <xf numFmtId="167" fontId="9" fillId="6" borderId="1" xfId="3" applyNumberFormat="1" applyFont="1" applyFill="1" applyBorder="1" applyAlignment="1">
      <alignment horizontal="center" vertical="center"/>
    </xf>
    <xf numFmtId="44" fontId="9" fillId="6" borderId="1" xfId="2" applyFont="1" applyFill="1" applyBorder="1" applyAlignment="1">
      <alignment vertical="center"/>
    </xf>
    <xf numFmtId="44" fontId="8" fillId="6" borderId="1" xfId="2" applyFont="1" applyFill="1" applyBorder="1" applyAlignment="1">
      <alignment vertical="center"/>
    </xf>
    <xf numFmtId="49" fontId="9" fillId="0" borderId="0" xfId="0" applyNumberFormat="1" applyFont="1" applyAlignment="1">
      <alignment vertical="center"/>
    </xf>
    <xf numFmtId="0" fontId="9" fillId="0" borderId="0" xfId="0" applyFont="1" applyAlignment="1">
      <alignment vertical="center" wrapText="1"/>
    </xf>
    <xf numFmtId="1" fontId="9" fillId="0" borderId="0" xfId="1" applyNumberFormat="1" applyFont="1" applyAlignment="1">
      <alignment horizontal="center" vertical="center"/>
    </xf>
    <xf numFmtId="44" fontId="9" fillId="0" borderId="0" xfId="2" applyFont="1" applyAlignment="1">
      <alignment vertical="center"/>
    </xf>
    <xf numFmtId="0" fontId="9" fillId="0" borderId="0" xfId="0" applyFont="1" applyAlignment="1">
      <alignment vertical="top" wrapText="1"/>
    </xf>
    <xf numFmtId="0" fontId="10" fillId="0" borderId="0" xfId="0" applyFont="1"/>
    <xf numFmtId="44" fontId="9" fillId="0" borderId="0" xfId="2" applyFont="1"/>
    <xf numFmtId="1" fontId="9" fillId="0" borderId="0" xfId="1" applyNumberFormat="1" applyFont="1" applyAlignment="1">
      <alignment horizontal="center"/>
    </xf>
    <xf numFmtId="0" fontId="9" fillId="4" borderId="0" xfId="3" applyNumberFormat="1" applyFont="1" applyFill="1" applyBorder="1" applyAlignment="1" applyProtection="1">
      <alignment horizontal="center" vertical="center"/>
      <protection locked="0"/>
    </xf>
    <xf numFmtId="0" fontId="8" fillId="3" borderId="1" xfId="0" applyFont="1" applyFill="1" applyBorder="1" applyAlignment="1">
      <alignment horizontal="center" vertical="center" wrapText="1"/>
    </xf>
    <xf numFmtId="164" fontId="8" fillId="3" borderId="1" xfId="1" applyNumberFormat="1" applyFont="1" applyFill="1" applyBorder="1" applyAlignment="1">
      <alignment horizontal="center" vertical="center" wrapText="1"/>
    </xf>
    <xf numFmtId="10" fontId="8" fillId="3" borderId="1" xfId="2" applyNumberFormat="1" applyFont="1" applyFill="1" applyBorder="1" applyAlignment="1">
      <alignment horizontal="center" vertical="center" wrapText="1"/>
    </xf>
    <xf numFmtId="167" fontId="8" fillId="2" borderId="1" xfId="3" applyNumberFormat="1" applyFont="1" applyFill="1" applyBorder="1" applyAlignment="1">
      <alignment horizontal="center" vertical="center" wrapText="1"/>
    </xf>
    <xf numFmtId="10" fontId="8" fillId="3" borderId="10" xfId="2" applyNumberFormat="1" applyFont="1" applyFill="1" applyBorder="1" applyAlignment="1">
      <alignment vertical="center" wrapText="1"/>
    </xf>
    <xf numFmtId="10" fontId="8" fillId="3" borderId="4" xfId="2" applyNumberFormat="1" applyFont="1" applyFill="1" applyBorder="1" applyAlignment="1">
      <alignment vertical="center" wrapText="1"/>
    </xf>
    <xf numFmtId="0" fontId="11" fillId="0" borderId="1" xfId="0" applyFont="1" applyBorder="1" applyAlignment="1">
      <alignment vertical="center" wrapText="1"/>
    </xf>
    <xf numFmtId="1" fontId="10" fillId="4" borderId="1" xfId="1" applyNumberFormat="1" applyFont="1" applyFill="1" applyBorder="1" applyAlignment="1">
      <alignment horizontal="center" vertical="center"/>
    </xf>
    <xf numFmtId="44" fontId="9" fillId="2" borderId="1" xfId="2" applyFont="1" applyFill="1" applyBorder="1" applyAlignment="1" applyProtection="1">
      <alignment vertical="center"/>
      <protection locked="0"/>
    </xf>
    <xf numFmtId="167" fontId="9" fillId="6" borderId="1" xfId="3" applyNumberFormat="1" applyFont="1" applyFill="1" applyBorder="1" applyAlignment="1" applyProtection="1">
      <alignment horizontal="center" vertical="center"/>
    </xf>
    <xf numFmtId="44" fontId="9" fillId="6" borderId="1" xfId="2" applyFont="1" applyFill="1" applyBorder="1" applyAlignment="1" applyProtection="1">
      <alignment horizontal="center" vertical="center"/>
    </xf>
    <xf numFmtId="44" fontId="9" fillId="0" borderId="0" xfId="0" applyNumberFormat="1" applyFont="1" applyAlignment="1">
      <alignment vertical="center"/>
    </xf>
    <xf numFmtId="166" fontId="9" fillId="0" borderId="0" xfId="0" applyNumberFormat="1" applyFont="1" applyAlignment="1">
      <alignment vertical="center"/>
    </xf>
    <xf numFmtId="0" fontId="10" fillId="0" borderId="0" xfId="0" applyFont="1" applyAlignment="1">
      <alignment vertical="center"/>
    </xf>
    <xf numFmtId="0" fontId="12" fillId="0" borderId="1" xfId="0" applyFont="1" applyBorder="1" applyAlignment="1">
      <alignment vertical="center"/>
    </xf>
    <xf numFmtId="0" fontId="9" fillId="0" borderId="1" xfId="0" applyFont="1" applyBorder="1" applyAlignment="1">
      <alignment vertical="center"/>
    </xf>
    <xf numFmtId="0" fontId="12" fillId="0" borderId="1" xfId="0" applyFont="1" applyBorder="1" applyAlignment="1">
      <alignment vertical="center" wrapText="1"/>
    </xf>
    <xf numFmtId="165" fontId="9" fillId="0" borderId="0" xfId="3" applyNumberFormat="1" applyFont="1" applyAlignment="1">
      <alignment vertical="center"/>
    </xf>
    <xf numFmtId="1" fontId="8" fillId="0" borderId="0" xfId="1" applyNumberFormat="1" applyFont="1" applyAlignment="1">
      <alignment vertical="top" wrapText="1"/>
    </xf>
    <xf numFmtId="44" fontId="9" fillId="0" borderId="1" xfId="2" applyFont="1" applyBorder="1" applyAlignment="1">
      <alignment horizontal="center" vertical="center"/>
    </xf>
    <xf numFmtId="167" fontId="11" fillId="2" borderId="1" xfId="3" applyNumberFormat="1" applyFont="1" applyFill="1" applyBorder="1" applyAlignment="1">
      <alignment vertical="center" wrapText="1"/>
    </xf>
    <xf numFmtId="44" fontId="11" fillId="4" borderId="1" xfId="2" applyFont="1" applyFill="1" applyBorder="1" applyAlignment="1">
      <alignment vertical="center" wrapText="1"/>
    </xf>
    <xf numFmtId="44" fontId="11" fillId="6" borderId="1" xfId="3" applyNumberFormat="1" applyFont="1" applyFill="1" applyBorder="1" applyAlignment="1">
      <alignment vertical="center" wrapText="1"/>
    </xf>
    <xf numFmtId="44" fontId="9" fillId="0" borderId="0" xfId="0" applyNumberFormat="1" applyFont="1" applyAlignment="1">
      <alignment vertical="top"/>
    </xf>
    <xf numFmtId="44" fontId="9" fillId="0" borderId="0" xfId="0" applyNumberFormat="1" applyFont="1" applyAlignment="1">
      <alignment wrapText="1"/>
    </xf>
    <xf numFmtId="167" fontId="11" fillId="6" borderId="1" xfId="3" applyNumberFormat="1" applyFont="1" applyFill="1" applyBorder="1" applyAlignment="1">
      <alignment vertical="center" wrapText="1"/>
    </xf>
    <xf numFmtId="0" fontId="14" fillId="0" borderId="0" xfId="4" applyFont="1" applyAlignment="1" applyProtection="1"/>
    <xf numFmtId="0" fontId="9" fillId="2" borderId="15" xfId="0" applyFont="1" applyFill="1" applyBorder="1"/>
    <xf numFmtId="0" fontId="10" fillId="0" borderId="1" xfId="0" applyFont="1" applyFill="1" applyBorder="1" applyAlignment="1">
      <alignment horizontal="left" vertical="center" wrapText="1"/>
    </xf>
    <xf numFmtId="0" fontId="3" fillId="0" borderId="5" xfId="0" applyFont="1" applyBorder="1" applyAlignment="1">
      <alignment horizontal="left" indent="2"/>
    </xf>
    <xf numFmtId="0" fontId="3" fillId="0" borderId="6" xfId="0" applyFont="1" applyBorder="1" applyAlignment="1">
      <alignment horizontal="left" indent="2"/>
    </xf>
    <xf numFmtId="0" fontId="15" fillId="7" borderId="0" xfId="0" applyFont="1" applyFill="1"/>
    <xf numFmtId="10" fontId="9" fillId="2" borderId="1" xfId="2" applyNumberFormat="1" applyFont="1" applyFill="1" applyBorder="1" applyAlignment="1" applyProtection="1">
      <alignment vertical="center"/>
      <protection locked="0"/>
    </xf>
    <xf numFmtId="9" fontId="9" fillId="2" borderId="1" xfId="3" applyFont="1" applyFill="1" applyBorder="1" applyAlignment="1" applyProtection="1">
      <alignment vertical="center"/>
      <protection locked="0"/>
    </xf>
    <xf numFmtId="0" fontId="3" fillId="0" borderId="2" xfId="0" applyFont="1" applyBorder="1" applyAlignment="1">
      <alignment horizontal="left" indent="2"/>
    </xf>
    <xf numFmtId="0" fontId="3" fillId="0" borderId="3" xfId="0" applyFont="1" applyBorder="1" applyAlignment="1">
      <alignment horizontal="left" indent="2"/>
    </xf>
    <xf numFmtId="0" fontId="6" fillId="5" borderId="7" xfId="0" applyFont="1" applyFill="1" applyBorder="1" applyAlignment="1">
      <alignment horizontal="left" wrapText="1"/>
    </xf>
    <xf numFmtId="0" fontId="6" fillId="5" borderId="8" xfId="0" applyFont="1" applyFill="1" applyBorder="1" applyAlignment="1">
      <alignment horizontal="left" wrapText="1"/>
    </xf>
    <xf numFmtId="0" fontId="3" fillId="0" borderId="7" xfId="0" applyFont="1" applyBorder="1" applyAlignment="1">
      <alignment horizontal="left" indent="2"/>
    </xf>
    <xf numFmtId="0" fontId="3" fillId="0" borderId="8" xfId="0" applyFont="1" applyBorder="1" applyAlignment="1">
      <alignment horizontal="left" indent="2"/>
    </xf>
    <xf numFmtId="0" fontId="3" fillId="0" borderId="5" xfId="0" applyFont="1" applyBorder="1" applyAlignment="1">
      <alignment horizontal="left" indent="2"/>
    </xf>
    <xf numFmtId="0" fontId="3" fillId="0" borderId="6" xfId="0" applyFont="1" applyBorder="1" applyAlignment="1">
      <alignment horizontal="left" indent="2"/>
    </xf>
    <xf numFmtId="0" fontId="8" fillId="5" borderId="10" xfId="0" applyNumberFormat="1" applyFont="1" applyFill="1" applyBorder="1" applyAlignment="1">
      <alignment horizontal="center" vertical="center"/>
    </xf>
    <xf numFmtId="0" fontId="8" fillId="5" borderId="4" xfId="0" applyNumberFormat="1" applyFont="1" applyFill="1" applyBorder="1" applyAlignment="1">
      <alignment horizontal="center" vertical="center"/>
    </xf>
    <xf numFmtId="1" fontId="8" fillId="0" borderId="7" xfId="1" applyNumberFormat="1" applyFont="1" applyBorder="1" applyAlignment="1">
      <alignment horizontal="left" vertical="top" wrapText="1"/>
    </xf>
    <xf numFmtId="1" fontId="8" fillId="0" borderId="9" xfId="1" applyNumberFormat="1" applyFont="1" applyBorder="1" applyAlignment="1">
      <alignment horizontal="left" vertical="top" wrapText="1"/>
    </xf>
    <xf numFmtId="1" fontId="8" fillId="0" borderId="8" xfId="1" applyNumberFormat="1" applyFont="1" applyBorder="1" applyAlignment="1">
      <alignment horizontal="left" vertical="top" wrapText="1"/>
    </xf>
    <xf numFmtId="1" fontId="8" fillId="0" borderId="2" xfId="1" applyNumberFormat="1" applyFont="1" applyBorder="1" applyAlignment="1">
      <alignment horizontal="left" vertical="top" wrapText="1"/>
    </xf>
    <xf numFmtId="1" fontId="8" fillId="0" borderId="12" xfId="1" applyNumberFormat="1" applyFont="1" applyBorder="1" applyAlignment="1">
      <alignment horizontal="left" vertical="top" wrapText="1"/>
    </xf>
    <xf numFmtId="1" fontId="8" fillId="0" borderId="3" xfId="1" applyNumberFormat="1" applyFont="1" applyBorder="1" applyAlignment="1">
      <alignment horizontal="left" vertical="top" wrapText="1"/>
    </xf>
    <xf numFmtId="0" fontId="8" fillId="4" borderId="0" xfId="0" applyFont="1" applyFill="1" applyAlignment="1">
      <alignment horizontal="center" wrapText="1"/>
    </xf>
    <xf numFmtId="44" fontId="8" fillId="3" borderId="10" xfId="2" applyFont="1" applyFill="1" applyBorder="1" applyAlignment="1">
      <alignment horizontal="center" vertical="center" wrapText="1"/>
    </xf>
    <xf numFmtId="44" fontId="8" fillId="3" borderId="4" xfId="2" applyFont="1" applyFill="1" applyBorder="1" applyAlignment="1">
      <alignment horizontal="center" vertical="center" wrapText="1"/>
    </xf>
    <xf numFmtId="9" fontId="9" fillId="2" borderId="10" xfId="3" applyFont="1" applyFill="1" applyBorder="1" applyAlignment="1" applyProtection="1">
      <alignment horizontal="center" vertical="center"/>
      <protection locked="0"/>
    </xf>
    <xf numFmtId="9" fontId="9" fillId="2" borderId="4" xfId="3" applyFont="1" applyFill="1" applyBorder="1" applyAlignment="1" applyProtection="1">
      <alignment horizontal="center" vertical="center"/>
      <protection locked="0"/>
    </xf>
    <xf numFmtId="167" fontId="9" fillId="6" borderId="13" xfId="3" applyNumberFormat="1" applyFont="1" applyFill="1" applyBorder="1" applyAlignment="1">
      <alignment horizontal="center" vertical="center"/>
    </xf>
    <xf numFmtId="167" fontId="9" fillId="6" borderId="14" xfId="3" applyNumberFormat="1" applyFont="1" applyFill="1" applyBorder="1" applyAlignment="1">
      <alignment horizontal="center" vertical="center"/>
    </xf>
    <xf numFmtId="49" fontId="9" fillId="0" borderId="9" xfId="0" applyNumberFormat="1" applyFont="1" applyBorder="1" applyAlignment="1">
      <alignment horizontal="left" vertical="center" wrapText="1"/>
    </xf>
    <xf numFmtId="0" fontId="8" fillId="5" borderId="11" xfId="0" applyNumberFormat="1" applyFont="1" applyFill="1" applyBorder="1" applyAlignment="1">
      <alignment horizontal="center" vertical="center"/>
    </xf>
    <xf numFmtId="44" fontId="8" fillId="3" borderId="11" xfId="2" applyFont="1" applyFill="1" applyBorder="1" applyAlignment="1">
      <alignment horizontal="center" vertical="center" wrapText="1"/>
    </xf>
    <xf numFmtId="0" fontId="9" fillId="6" borderId="10" xfId="3" applyNumberFormat="1" applyFont="1" applyFill="1" applyBorder="1" applyAlignment="1" applyProtection="1">
      <alignment horizontal="center" vertical="center"/>
      <protection locked="0"/>
    </xf>
    <xf numFmtId="0" fontId="9" fillId="6" borderId="11" xfId="3" applyNumberFormat="1" applyFont="1" applyFill="1" applyBorder="1" applyAlignment="1" applyProtection="1">
      <alignment horizontal="center" vertical="center"/>
      <protection locked="0"/>
    </xf>
    <xf numFmtId="0" fontId="9" fillId="6" borderId="4" xfId="3" applyNumberFormat="1" applyFont="1" applyFill="1" applyBorder="1" applyAlignment="1" applyProtection="1">
      <alignment horizontal="center" vertical="center"/>
      <protection locked="0"/>
    </xf>
    <xf numFmtId="1" fontId="8" fillId="0" borderId="5" xfId="1" applyNumberFormat="1" applyFont="1" applyBorder="1" applyAlignment="1">
      <alignment horizontal="left" vertical="top" wrapText="1"/>
    </xf>
    <xf numFmtId="1" fontId="8" fillId="0" borderId="0" xfId="1" applyNumberFormat="1" applyFont="1" applyBorder="1" applyAlignment="1">
      <alignment horizontal="left" vertical="top" wrapText="1"/>
    </xf>
    <xf numFmtId="1" fontId="8" fillId="0" borderId="6" xfId="1" applyNumberFormat="1" applyFont="1" applyBorder="1" applyAlignment="1">
      <alignment horizontal="left" vertical="top" wrapText="1"/>
    </xf>
    <xf numFmtId="49" fontId="8" fillId="3" borderId="10"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49" fontId="8" fillId="3" borderId="4" xfId="0" applyNumberFormat="1" applyFont="1" applyFill="1" applyBorder="1" applyAlignment="1">
      <alignment horizontal="center" vertical="center" wrapText="1"/>
    </xf>
  </cellXfs>
  <cellStyles count="5">
    <cellStyle name="Comma" xfId="1" builtinId="3"/>
    <cellStyle name="Currency" xfId="2" builtinId="4"/>
    <cellStyle name="Hyperlink" xfId="4" builtinId="8"/>
    <cellStyle name="Normal" xfId="0" builtinId="0"/>
    <cellStyle name="Percent" xfId="3" builtinId="5"/>
  </cellStyles>
  <dxfs count="0"/>
  <tableStyles count="0" defaultTableStyle="TableStyleMedium9" defaultPivotStyle="PivotStyleLight16"/>
  <colors>
    <mruColors>
      <color rgb="FFFFFF99"/>
      <color rgb="FFE7FFFF"/>
      <color rgb="FFCCECFF"/>
      <color rgb="FFCCFFFF"/>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E1608-0814-451B-B7C3-64A762FC69FA}">
  <dimension ref="A1:D25"/>
  <sheetViews>
    <sheetView showGridLines="0" zoomScaleNormal="100" workbookViewId="0"/>
  </sheetViews>
  <sheetFormatPr defaultRowHeight="15" x14ac:dyDescent="0.25"/>
  <cols>
    <col min="1" max="1" width="2.85546875" style="2" customWidth="1"/>
    <col min="2" max="2" width="16" style="2" customWidth="1"/>
    <col min="3" max="3" width="76.28515625" style="2" customWidth="1"/>
    <col min="4" max="4" width="32.85546875" style="2" customWidth="1"/>
    <col min="5" max="5" width="12.7109375" style="2" customWidth="1"/>
    <col min="6" max="6" width="13.85546875" style="2" customWidth="1"/>
    <col min="7" max="7" width="13.5703125" style="2" customWidth="1"/>
    <col min="8" max="8" width="9.140625" style="2"/>
    <col min="9" max="9" width="15.5703125" style="2" customWidth="1"/>
    <col min="10" max="16384" width="9.140625" style="2"/>
  </cols>
  <sheetData>
    <row r="1" spans="1:4" ht="15.75" x14ac:dyDescent="0.25">
      <c r="A1" s="1"/>
      <c r="B1" s="62" t="s">
        <v>138</v>
      </c>
    </row>
    <row r="2" spans="1:4" ht="18.75" customHeight="1" x14ac:dyDescent="0.25">
      <c r="B2" s="62" t="s">
        <v>183</v>
      </c>
    </row>
    <row r="3" spans="1:4" ht="18.75" customHeight="1" x14ac:dyDescent="0.25">
      <c r="B3" s="62" t="s">
        <v>188</v>
      </c>
    </row>
    <row r="4" spans="1:4" ht="15.75" x14ac:dyDescent="0.25">
      <c r="A4" s="1"/>
    </row>
    <row r="5" spans="1:4" s="3" customFormat="1" ht="17.25" customHeight="1" x14ac:dyDescent="0.25">
      <c r="B5" s="67" t="s">
        <v>132</v>
      </c>
      <c r="C5" s="68"/>
      <c r="D5" s="2"/>
    </row>
    <row r="6" spans="1:4" s="3" customFormat="1" ht="17.25" customHeight="1" x14ac:dyDescent="0.25">
      <c r="B6" s="69" t="s">
        <v>130</v>
      </c>
      <c r="C6" s="70"/>
      <c r="D6" s="2"/>
    </row>
    <row r="7" spans="1:4" s="3" customFormat="1" x14ac:dyDescent="0.25">
      <c r="B7" s="71" t="s">
        <v>133</v>
      </c>
      <c r="C7" s="72"/>
      <c r="D7" s="4"/>
    </row>
    <row r="8" spans="1:4" s="3" customFormat="1" x14ac:dyDescent="0.25">
      <c r="B8" s="71" t="s">
        <v>136</v>
      </c>
      <c r="C8" s="72"/>
      <c r="D8" s="5"/>
    </row>
    <row r="9" spans="1:4" s="3" customFormat="1" ht="17.25" customHeight="1" x14ac:dyDescent="0.25">
      <c r="B9" s="71" t="s">
        <v>134</v>
      </c>
      <c r="C9" s="72"/>
    </row>
    <row r="10" spans="1:4" s="3" customFormat="1" x14ac:dyDescent="0.25">
      <c r="B10" s="71" t="s">
        <v>135</v>
      </c>
      <c r="C10" s="72"/>
    </row>
    <row r="11" spans="1:4" s="3" customFormat="1" x14ac:dyDescent="0.25">
      <c r="B11" s="60" t="s">
        <v>184</v>
      </c>
      <c r="C11" s="61"/>
    </row>
    <row r="12" spans="1:4" s="3" customFormat="1" x14ac:dyDescent="0.25">
      <c r="B12" s="71" t="s">
        <v>152</v>
      </c>
      <c r="C12" s="72"/>
    </row>
    <row r="13" spans="1:4" s="3" customFormat="1" x14ac:dyDescent="0.25">
      <c r="B13" s="65" t="s">
        <v>153</v>
      </c>
      <c r="C13" s="66"/>
    </row>
    <row r="14" spans="1:4" s="3" customFormat="1" x14ac:dyDescent="0.25">
      <c r="B14" s="2"/>
    </row>
    <row r="15" spans="1:4" s="3" customFormat="1" ht="17.25" customHeight="1" x14ac:dyDescent="0.25">
      <c r="B15" s="6"/>
    </row>
    <row r="16" spans="1:4" s="3" customFormat="1" x14ac:dyDescent="0.25">
      <c r="B16" s="6"/>
    </row>
    <row r="17" spans="2:2" s="3" customFormat="1" x14ac:dyDescent="0.25">
      <c r="B17" s="6"/>
    </row>
    <row r="18" spans="2:2" s="6" customFormat="1" ht="17.25" customHeight="1" x14ac:dyDescent="0.25"/>
    <row r="19" spans="2:2" s="6" customFormat="1" x14ac:dyDescent="0.25"/>
    <row r="20" spans="2:2" s="6" customFormat="1" x14ac:dyDescent="0.25"/>
    <row r="21" spans="2:2" s="6" customFormat="1" ht="17.25" customHeight="1" x14ac:dyDescent="0.25"/>
    <row r="22" spans="2:2" s="6" customFormat="1" x14ac:dyDescent="0.25"/>
    <row r="23" spans="2:2" s="6" customFormat="1" x14ac:dyDescent="0.25"/>
    <row r="24" spans="2:2" s="6" customFormat="1" ht="5.0999999999999996" customHeight="1" x14ac:dyDescent="0.25"/>
    <row r="25" spans="2:2" x14ac:dyDescent="0.25">
      <c r="B25" s="2" t="s">
        <v>131</v>
      </c>
    </row>
  </sheetData>
  <mergeCells count="8">
    <mergeCell ref="B13:C13"/>
    <mergeCell ref="B5:C5"/>
    <mergeCell ref="B6:C6"/>
    <mergeCell ref="B7:C7"/>
    <mergeCell ref="B8:C8"/>
    <mergeCell ref="B9:C9"/>
    <mergeCell ref="B10:C10"/>
    <mergeCell ref="B12:C12"/>
  </mergeCells>
  <pageMargins left="0.5" right="0.5" top="0.5" bottom="0.25" header="0.3" footer="0.3"/>
  <pageSetup orientation="landscape" r:id="rId1"/>
  <colBreaks count="1" manualBreakCount="1">
    <brk id="3" max="26"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655BE-6D07-430B-9092-30CA8080F25E}">
  <dimension ref="B1:D6"/>
  <sheetViews>
    <sheetView showGridLines="0" zoomScaleNormal="100" workbookViewId="0"/>
  </sheetViews>
  <sheetFormatPr defaultRowHeight="12.75" x14ac:dyDescent="0.2"/>
  <cols>
    <col min="1" max="1" width="2.7109375" style="9" customWidth="1"/>
    <col min="2" max="2" width="96.7109375" style="9" customWidth="1"/>
    <col min="3" max="4" width="12.140625" style="9" customWidth="1"/>
    <col min="5" max="16384" width="9.140625" style="9"/>
  </cols>
  <sheetData>
    <row r="1" spans="2:4" ht="15.75" customHeight="1" x14ac:dyDescent="0.2">
      <c r="B1" s="8" t="s">
        <v>138</v>
      </c>
    </row>
    <row r="2" spans="2:4" ht="15.75" customHeight="1" x14ac:dyDescent="0.2">
      <c r="B2" s="7" t="s">
        <v>1</v>
      </c>
      <c r="C2" s="82" t="s">
        <v>116</v>
      </c>
      <c r="D2" s="83"/>
    </row>
    <row r="3" spans="2:4" ht="15.75" customHeight="1" x14ac:dyDescent="0.2">
      <c r="B3" s="7" t="s">
        <v>189</v>
      </c>
      <c r="C3" s="91" t="str">
        <f>Summary!$H$3</f>
        <v>Computer Aid, Inc</v>
      </c>
      <c r="D3" s="93"/>
    </row>
    <row r="4" spans="2:4" ht="15.75" customHeight="1" x14ac:dyDescent="0.25">
      <c r="B4" s="57"/>
    </row>
    <row r="5" spans="2:4" ht="51" x14ac:dyDescent="0.2">
      <c r="B5" s="59" t="s">
        <v>190</v>
      </c>
    </row>
    <row r="6" spans="2:4" x14ac:dyDescent="0.2">
      <c r="B6" s="58"/>
    </row>
  </sheetData>
  <mergeCells count="2">
    <mergeCell ref="C2:D2"/>
    <mergeCell ref="C3:D3"/>
  </mergeCells>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EA615-97FA-4924-8B55-CCAACB20096E}">
  <dimension ref="A1:I94"/>
  <sheetViews>
    <sheetView showGridLines="0" zoomScaleNormal="100" workbookViewId="0">
      <pane ySplit="8" topLeftCell="A9" activePane="bottomLeft" state="frozen"/>
      <selection activeCell="A4" sqref="A4:B4"/>
      <selection pane="bottomLeft" activeCell="H13" sqref="H13"/>
    </sheetView>
  </sheetViews>
  <sheetFormatPr defaultRowHeight="12.75" x14ac:dyDescent="0.2"/>
  <cols>
    <col min="1" max="1" width="2.7109375" style="9" customWidth="1"/>
    <col min="2" max="2" width="21.85546875" style="13" customWidth="1"/>
    <col min="3" max="3" width="19.28515625" style="14" customWidth="1"/>
    <col min="4" max="4" width="17.5703125" style="29" customWidth="1"/>
    <col min="5" max="5" width="12.140625" style="28" customWidth="1"/>
    <col min="6" max="6" width="13" style="28" customWidth="1"/>
    <col min="7" max="7" width="14.7109375" style="28" customWidth="1"/>
    <col min="8" max="8" width="20.85546875" style="9" bestFit="1" customWidth="1"/>
    <col min="9" max="9" width="10" style="9" bestFit="1" customWidth="1"/>
    <col min="10" max="16384" width="9.140625" style="9"/>
  </cols>
  <sheetData>
    <row r="1" spans="1:9" ht="15.75" customHeight="1" x14ac:dyDescent="0.2">
      <c r="A1" s="7"/>
      <c r="B1" s="8" t="s">
        <v>138</v>
      </c>
      <c r="C1" s="7"/>
      <c r="D1" s="7"/>
      <c r="E1" s="7"/>
      <c r="F1" s="7"/>
      <c r="G1" s="7"/>
    </row>
    <row r="2" spans="1:9" ht="15.75" customHeight="1" x14ac:dyDescent="0.2">
      <c r="A2" s="7"/>
      <c r="B2" s="7" t="s">
        <v>137</v>
      </c>
      <c r="C2" s="7"/>
      <c r="D2" s="7"/>
      <c r="E2" s="7"/>
      <c r="F2" s="7"/>
      <c r="G2" s="7"/>
      <c r="H2" s="82" t="s">
        <v>116</v>
      </c>
      <c r="I2" s="83"/>
    </row>
    <row r="3" spans="1:9" ht="15.75" customHeight="1" x14ac:dyDescent="0.2">
      <c r="A3" s="7"/>
      <c r="B3" s="7" t="s">
        <v>130</v>
      </c>
      <c r="C3" s="7"/>
      <c r="D3" s="7"/>
      <c r="E3" s="7"/>
      <c r="F3" s="7"/>
      <c r="G3" s="7"/>
      <c r="H3" s="84" t="s">
        <v>191</v>
      </c>
      <c r="I3" s="85"/>
    </row>
    <row r="4" spans="1:9" s="12" customFormat="1" ht="15.75" customHeight="1" x14ac:dyDescent="0.2">
      <c r="A4" s="10"/>
      <c r="B4" s="10"/>
      <c r="C4" s="10"/>
      <c r="D4" s="10"/>
      <c r="E4" s="10"/>
      <c r="F4" s="10"/>
      <c r="G4" s="10"/>
      <c r="H4" s="11"/>
      <c r="I4" s="11"/>
    </row>
    <row r="5" spans="1:9" ht="15.75" customHeight="1" x14ac:dyDescent="0.2">
      <c r="A5" s="7"/>
      <c r="B5" s="75" t="s">
        <v>142</v>
      </c>
      <c r="C5" s="76"/>
      <c r="D5" s="76"/>
      <c r="E5" s="76"/>
      <c r="F5" s="76"/>
      <c r="G5" s="77"/>
    </row>
    <row r="6" spans="1:9" ht="75" customHeight="1" x14ac:dyDescent="0.2">
      <c r="A6" s="7"/>
      <c r="B6" s="78"/>
      <c r="C6" s="79"/>
      <c r="D6" s="79"/>
      <c r="E6" s="79"/>
      <c r="F6" s="79"/>
      <c r="G6" s="80"/>
    </row>
    <row r="7" spans="1:9" x14ac:dyDescent="0.2">
      <c r="D7" s="9"/>
      <c r="E7" s="81"/>
      <c r="F7" s="81"/>
      <c r="G7" s="81"/>
    </row>
    <row r="8" spans="1:9" s="15" customFormat="1" ht="25.5" x14ac:dyDescent="0.25">
      <c r="B8" s="16" t="s">
        <v>117</v>
      </c>
      <c r="C8" s="16" t="s">
        <v>123</v>
      </c>
      <c r="D8" s="17" t="s">
        <v>139</v>
      </c>
    </row>
    <row r="9" spans="1:9" s="15" customFormat="1" x14ac:dyDescent="0.25">
      <c r="B9" s="18" t="s">
        <v>2</v>
      </c>
      <c r="C9" s="19">
        <f>'Staff Augmentation'!H10</f>
        <v>7.0000000000000001E-3</v>
      </c>
      <c r="D9" s="20">
        <f>'Staff Augmentation'!J129</f>
        <v>146862465.16288921</v>
      </c>
    </row>
    <row r="10" spans="1:9" s="15" customFormat="1" x14ac:dyDescent="0.25">
      <c r="B10" s="18" t="s">
        <v>113</v>
      </c>
      <c r="C10" s="19">
        <f>SRP!C9</f>
        <v>0.1</v>
      </c>
      <c r="D10" s="20">
        <f>SRP!F9</f>
        <v>60181928.512241773</v>
      </c>
    </row>
    <row r="11" spans="1:9" s="15" customFormat="1" x14ac:dyDescent="0.25">
      <c r="B11" s="18" t="s">
        <v>122</v>
      </c>
      <c r="C11" s="86">
        <f>'IT Consulting Services'!C9</f>
        <v>7.0000000000000001E-3</v>
      </c>
      <c r="D11" s="20">
        <f>'IT Consulting Services'!D9</f>
        <v>29508943.674609445</v>
      </c>
    </row>
    <row r="12" spans="1:9" s="15" customFormat="1" x14ac:dyDescent="0.25">
      <c r="B12" s="18" t="s">
        <v>114</v>
      </c>
      <c r="C12" s="87"/>
      <c r="D12" s="20">
        <f>'IV&amp;V'!D9</f>
        <v>12493617.509728275</v>
      </c>
    </row>
    <row r="13" spans="1:9" s="15" customFormat="1" x14ac:dyDescent="0.25">
      <c r="B13" s="73" t="s">
        <v>140</v>
      </c>
      <c r="C13" s="74"/>
      <c r="D13" s="21">
        <f>SUM(D9:D12)</f>
        <v>249046954.85946873</v>
      </c>
    </row>
    <row r="14" spans="1:9" s="15" customFormat="1" x14ac:dyDescent="0.25">
      <c r="B14" s="73" t="s">
        <v>141</v>
      </c>
      <c r="C14" s="74"/>
      <c r="D14" s="21">
        <f>IFERROR(D13-D10,"$                             -")</f>
        <v>188865026.34722695</v>
      </c>
      <c r="E14" s="25"/>
      <c r="F14" s="25"/>
      <c r="G14" s="25"/>
    </row>
    <row r="47" spans="1:9" s="28" customFormat="1" x14ac:dyDescent="0.2">
      <c r="A47" s="9"/>
      <c r="B47" s="26"/>
      <c r="C47" s="9"/>
      <c r="D47" s="27"/>
      <c r="H47" s="9"/>
      <c r="I47" s="9"/>
    </row>
    <row r="48" spans="1:9" s="28" customFormat="1" x14ac:dyDescent="0.2">
      <c r="A48" s="9"/>
      <c r="B48" s="26"/>
      <c r="C48" s="9"/>
      <c r="D48" s="27"/>
      <c r="H48" s="9"/>
      <c r="I48" s="9"/>
    </row>
    <row r="49" spans="1:9" s="28" customFormat="1" x14ac:dyDescent="0.2">
      <c r="A49" s="9"/>
      <c r="B49" s="26"/>
      <c r="C49" s="9"/>
      <c r="D49" s="27"/>
      <c r="H49" s="9"/>
      <c r="I49" s="9"/>
    </row>
    <row r="50" spans="1:9" s="28" customFormat="1" x14ac:dyDescent="0.2">
      <c r="A50" s="9"/>
      <c r="B50" s="26"/>
      <c r="C50" s="9"/>
      <c r="D50" s="27"/>
      <c r="H50" s="9"/>
      <c r="I50" s="9"/>
    </row>
    <row r="51" spans="1:9" s="28" customFormat="1" x14ac:dyDescent="0.2">
      <c r="A51" s="9"/>
      <c r="B51" s="26"/>
      <c r="C51" s="9"/>
      <c r="D51" s="27"/>
      <c r="H51" s="9"/>
      <c r="I51" s="9"/>
    </row>
    <row r="52" spans="1:9" s="28" customFormat="1" x14ac:dyDescent="0.2">
      <c r="A52" s="9"/>
      <c r="B52" s="26"/>
      <c r="C52" s="9"/>
      <c r="D52" s="27"/>
      <c r="H52" s="9"/>
      <c r="I52" s="9"/>
    </row>
    <row r="53" spans="1:9" s="28" customFormat="1" x14ac:dyDescent="0.2">
      <c r="A53" s="9"/>
      <c r="B53" s="26"/>
      <c r="C53" s="9"/>
      <c r="D53" s="27"/>
      <c r="H53" s="9"/>
      <c r="I53" s="9"/>
    </row>
    <row r="54" spans="1:9" s="28" customFormat="1" x14ac:dyDescent="0.2">
      <c r="A54" s="9"/>
      <c r="B54" s="26"/>
      <c r="C54" s="9"/>
      <c r="D54" s="27"/>
      <c r="H54" s="9"/>
      <c r="I54" s="9"/>
    </row>
    <row r="55" spans="1:9" s="28" customFormat="1" x14ac:dyDescent="0.2">
      <c r="A55" s="9"/>
      <c r="B55" s="26"/>
      <c r="C55" s="9"/>
      <c r="D55" s="27"/>
      <c r="H55" s="9"/>
      <c r="I55" s="9"/>
    </row>
    <row r="56" spans="1:9" s="28" customFormat="1" x14ac:dyDescent="0.2">
      <c r="A56" s="9"/>
      <c r="B56" s="26"/>
      <c r="C56" s="9"/>
      <c r="D56" s="27"/>
      <c r="H56" s="9"/>
      <c r="I56" s="9"/>
    </row>
    <row r="57" spans="1:9" s="28" customFormat="1" x14ac:dyDescent="0.2">
      <c r="A57" s="9"/>
      <c r="B57" s="26"/>
      <c r="C57" s="9"/>
      <c r="D57" s="27"/>
      <c r="H57" s="9"/>
      <c r="I57" s="9"/>
    </row>
    <row r="58" spans="1:9" s="28" customFormat="1" x14ac:dyDescent="0.2">
      <c r="A58" s="9"/>
      <c r="B58" s="26"/>
      <c r="C58" s="9"/>
      <c r="D58" s="27"/>
      <c r="H58" s="9"/>
      <c r="I58" s="9"/>
    </row>
    <row r="59" spans="1:9" s="28" customFormat="1" x14ac:dyDescent="0.2">
      <c r="A59" s="9"/>
      <c r="B59" s="26"/>
      <c r="C59" s="9"/>
      <c r="D59" s="27"/>
      <c r="H59" s="9"/>
      <c r="I59" s="9"/>
    </row>
    <row r="60" spans="1:9" s="28" customFormat="1" x14ac:dyDescent="0.2">
      <c r="A60" s="9"/>
      <c r="B60" s="26"/>
      <c r="C60" s="9"/>
      <c r="D60" s="27"/>
      <c r="H60" s="9"/>
      <c r="I60" s="9"/>
    </row>
    <row r="61" spans="1:9" s="28" customFormat="1" x14ac:dyDescent="0.2">
      <c r="A61" s="9"/>
      <c r="B61" s="26"/>
      <c r="C61" s="9"/>
      <c r="D61" s="27"/>
      <c r="H61" s="9"/>
      <c r="I61" s="9"/>
    </row>
    <row r="62" spans="1:9" s="28" customFormat="1" x14ac:dyDescent="0.2">
      <c r="A62" s="9"/>
      <c r="B62" s="26"/>
      <c r="C62" s="9"/>
      <c r="D62" s="27"/>
      <c r="H62" s="9"/>
      <c r="I62" s="9"/>
    </row>
    <row r="63" spans="1:9" s="28" customFormat="1" x14ac:dyDescent="0.2">
      <c r="A63" s="9"/>
      <c r="B63" s="26"/>
      <c r="C63" s="9"/>
      <c r="D63" s="27"/>
      <c r="H63" s="9"/>
      <c r="I63" s="9"/>
    </row>
    <row r="64" spans="1:9" s="28" customFormat="1" x14ac:dyDescent="0.2">
      <c r="A64" s="9"/>
      <c r="B64" s="26"/>
      <c r="C64" s="9"/>
      <c r="D64" s="27"/>
      <c r="H64" s="9"/>
      <c r="I64" s="9"/>
    </row>
    <row r="65" spans="1:9" s="28" customFormat="1" x14ac:dyDescent="0.2">
      <c r="A65" s="9"/>
      <c r="B65" s="26"/>
      <c r="C65" s="9"/>
      <c r="D65" s="27"/>
      <c r="H65" s="9"/>
      <c r="I65" s="9"/>
    </row>
    <row r="66" spans="1:9" s="28" customFormat="1" x14ac:dyDescent="0.2">
      <c r="A66" s="9"/>
      <c r="B66" s="26"/>
      <c r="C66" s="9"/>
      <c r="D66" s="27"/>
      <c r="H66" s="9"/>
      <c r="I66" s="9"/>
    </row>
    <row r="67" spans="1:9" s="28" customFormat="1" x14ac:dyDescent="0.2">
      <c r="A67" s="9"/>
      <c r="B67" s="26"/>
      <c r="C67" s="9"/>
      <c r="D67" s="27"/>
      <c r="H67" s="9"/>
      <c r="I67" s="9"/>
    </row>
    <row r="68" spans="1:9" s="28" customFormat="1" x14ac:dyDescent="0.2">
      <c r="A68" s="9"/>
      <c r="B68" s="26"/>
      <c r="C68" s="9"/>
      <c r="D68" s="27"/>
      <c r="H68" s="9"/>
      <c r="I68" s="9"/>
    </row>
    <row r="69" spans="1:9" s="28" customFormat="1" x14ac:dyDescent="0.2">
      <c r="A69" s="9"/>
      <c r="B69" s="26"/>
      <c r="C69" s="9"/>
      <c r="D69" s="27"/>
      <c r="H69" s="9"/>
      <c r="I69" s="9"/>
    </row>
    <row r="70" spans="1:9" s="28" customFormat="1" x14ac:dyDescent="0.2">
      <c r="A70" s="9"/>
      <c r="B70" s="26"/>
      <c r="C70" s="9"/>
      <c r="D70" s="27"/>
      <c r="H70" s="9"/>
      <c r="I70" s="9"/>
    </row>
    <row r="71" spans="1:9" s="28" customFormat="1" x14ac:dyDescent="0.2">
      <c r="A71" s="9"/>
      <c r="B71" s="26"/>
      <c r="C71" s="9"/>
      <c r="D71" s="27"/>
      <c r="H71" s="9"/>
      <c r="I71" s="9"/>
    </row>
    <row r="72" spans="1:9" s="28" customFormat="1" x14ac:dyDescent="0.2">
      <c r="A72" s="9"/>
      <c r="B72" s="26"/>
      <c r="C72" s="9"/>
      <c r="D72" s="27"/>
      <c r="H72" s="9"/>
      <c r="I72" s="9"/>
    </row>
    <row r="73" spans="1:9" s="28" customFormat="1" x14ac:dyDescent="0.2">
      <c r="A73" s="9"/>
      <c r="B73" s="26"/>
      <c r="C73" s="9"/>
      <c r="D73" s="27"/>
      <c r="H73" s="9"/>
      <c r="I73" s="9"/>
    </row>
    <row r="74" spans="1:9" s="28" customFormat="1" x14ac:dyDescent="0.2">
      <c r="A74" s="9"/>
      <c r="B74" s="26"/>
      <c r="C74" s="9"/>
      <c r="D74" s="27"/>
      <c r="H74" s="9"/>
      <c r="I74" s="9"/>
    </row>
    <row r="75" spans="1:9" s="28" customFormat="1" x14ac:dyDescent="0.2">
      <c r="A75" s="9"/>
      <c r="B75" s="26"/>
      <c r="C75" s="9"/>
      <c r="D75" s="27"/>
      <c r="H75" s="9"/>
      <c r="I75" s="9"/>
    </row>
    <row r="76" spans="1:9" s="28" customFormat="1" x14ac:dyDescent="0.2">
      <c r="A76" s="9"/>
      <c r="B76" s="26"/>
      <c r="C76" s="9"/>
      <c r="D76" s="27"/>
      <c r="H76" s="9"/>
      <c r="I76" s="9"/>
    </row>
    <row r="77" spans="1:9" s="28" customFormat="1" x14ac:dyDescent="0.2">
      <c r="A77" s="9"/>
      <c r="B77" s="26"/>
      <c r="C77" s="9"/>
      <c r="D77" s="27"/>
      <c r="H77" s="9"/>
      <c r="I77" s="9"/>
    </row>
    <row r="78" spans="1:9" s="28" customFormat="1" x14ac:dyDescent="0.2">
      <c r="A78" s="9"/>
      <c r="B78" s="26"/>
      <c r="C78" s="9"/>
      <c r="D78" s="27"/>
      <c r="H78" s="9"/>
      <c r="I78" s="9"/>
    </row>
    <row r="79" spans="1:9" s="28" customFormat="1" x14ac:dyDescent="0.2">
      <c r="A79" s="9"/>
      <c r="B79" s="26"/>
      <c r="C79" s="9"/>
      <c r="D79" s="27"/>
      <c r="H79" s="9"/>
      <c r="I79" s="9"/>
    </row>
    <row r="80" spans="1:9" s="28" customFormat="1" x14ac:dyDescent="0.2">
      <c r="A80" s="9"/>
      <c r="B80" s="26"/>
      <c r="C80" s="9"/>
      <c r="D80" s="27"/>
      <c r="H80" s="9"/>
      <c r="I80" s="9"/>
    </row>
    <row r="81" spans="1:9" s="28" customFormat="1" x14ac:dyDescent="0.2">
      <c r="A81" s="9"/>
      <c r="B81" s="26"/>
      <c r="C81" s="9"/>
      <c r="D81" s="27"/>
      <c r="H81" s="9"/>
      <c r="I81" s="9"/>
    </row>
    <row r="82" spans="1:9" s="28" customFormat="1" x14ac:dyDescent="0.2">
      <c r="A82" s="9"/>
      <c r="B82" s="26"/>
      <c r="C82" s="9"/>
      <c r="D82" s="27"/>
      <c r="H82" s="9"/>
      <c r="I82" s="9"/>
    </row>
    <row r="83" spans="1:9" s="28" customFormat="1" x14ac:dyDescent="0.2">
      <c r="A83" s="9"/>
      <c r="B83" s="26"/>
      <c r="C83" s="9"/>
      <c r="D83" s="27"/>
      <c r="H83" s="9"/>
      <c r="I83" s="9"/>
    </row>
    <row r="84" spans="1:9" s="28" customFormat="1" x14ac:dyDescent="0.2">
      <c r="A84" s="9"/>
      <c r="B84" s="26"/>
      <c r="C84" s="9"/>
      <c r="D84" s="27"/>
      <c r="H84" s="9"/>
      <c r="I84" s="9"/>
    </row>
    <row r="85" spans="1:9" s="28" customFormat="1" x14ac:dyDescent="0.2">
      <c r="A85" s="9"/>
      <c r="B85" s="26"/>
      <c r="C85" s="9"/>
      <c r="D85" s="27"/>
      <c r="H85" s="9"/>
      <c r="I85" s="9"/>
    </row>
    <row r="86" spans="1:9" s="28" customFormat="1" x14ac:dyDescent="0.2">
      <c r="A86" s="9"/>
      <c r="B86" s="26"/>
      <c r="C86" s="9"/>
      <c r="D86" s="27"/>
      <c r="H86" s="9"/>
      <c r="I86" s="9"/>
    </row>
    <row r="87" spans="1:9" s="28" customFormat="1" x14ac:dyDescent="0.2">
      <c r="A87" s="9"/>
      <c r="B87" s="26"/>
      <c r="C87" s="9"/>
      <c r="D87" s="27"/>
      <c r="H87" s="9"/>
      <c r="I87" s="9"/>
    </row>
    <row r="88" spans="1:9" s="28" customFormat="1" x14ac:dyDescent="0.2">
      <c r="A88" s="9"/>
      <c r="B88" s="26"/>
      <c r="C88" s="9"/>
      <c r="D88" s="27"/>
      <c r="H88" s="9"/>
      <c r="I88" s="9"/>
    </row>
    <row r="89" spans="1:9" s="28" customFormat="1" x14ac:dyDescent="0.2">
      <c r="A89" s="9"/>
      <c r="B89" s="26"/>
      <c r="C89" s="9"/>
      <c r="D89" s="27"/>
      <c r="H89" s="9"/>
      <c r="I89" s="9"/>
    </row>
    <row r="90" spans="1:9" s="28" customFormat="1" x14ac:dyDescent="0.2">
      <c r="A90" s="9"/>
      <c r="B90" s="26"/>
      <c r="C90" s="9"/>
      <c r="D90" s="27"/>
      <c r="H90" s="9"/>
      <c r="I90" s="9"/>
    </row>
    <row r="91" spans="1:9" s="28" customFormat="1" x14ac:dyDescent="0.2">
      <c r="A91" s="9"/>
      <c r="B91" s="26"/>
      <c r="C91" s="9"/>
      <c r="D91" s="27"/>
      <c r="H91" s="9"/>
      <c r="I91" s="9"/>
    </row>
    <row r="92" spans="1:9" s="28" customFormat="1" x14ac:dyDescent="0.2">
      <c r="A92" s="9"/>
      <c r="B92" s="26"/>
      <c r="C92" s="9"/>
      <c r="D92" s="27"/>
      <c r="H92" s="9"/>
      <c r="I92" s="9"/>
    </row>
    <row r="93" spans="1:9" s="28" customFormat="1" x14ac:dyDescent="0.2">
      <c r="A93" s="9"/>
      <c r="B93" s="26"/>
      <c r="C93" s="9"/>
      <c r="D93" s="27"/>
      <c r="H93" s="9"/>
      <c r="I93" s="9"/>
    </row>
    <row r="94" spans="1:9" s="28" customFormat="1" x14ac:dyDescent="0.2">
      <c r="A94" s="9"/>
      <c r="B94" s="26"/>
      <c r="C94" s="9"/>
      <c r="D94" s="27"/>
      <c r="H94" s="9"/>
      <c r="I94" s="9"/>
    </row>
  </sheetData>
  <mergeCells count="7">
    <mergeCell ref="B14:C14"/>
    <mergeCell ref="B13:C13"/>
    <mergeCell ref="B5:G6"/>
    <mergeCell ref="E7:G7"/>
    <mergeCell ref="H2:I2"/>
    <mergeCell ref="H3:I3"/>
    <mergeCell ref="C11:C12"/>
  </mergeCells>
  <pageMargins left="0.5" right="0.5" top="0.5" bottom="0.25" header="0.3" footer="0.3"/>
  <pageSetup scale="66"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M210"/>
  <sheetViews>
    <sheetView showGridLines="0" zoomScaleNormal="100" workbookViewId="0">
      <pane ySplit="9" topLeftCell="A129" activePane="bottomLeft" state="frozen"/>
      <selection activeCell="A4" sqref="A4:B4"/>
      <selection pane="bottomLeft" activeCell="C128" sqref="C128"/>
    </sheetView>
  </sheetViews>
  <sheetFormatPr defaultRowHeight="12.75" x14ac:dyDescent="0.2"/>
  <cols>
    <col min="1" max="1" width="2.7109375" style="9" customWidth="1"/>
    <col min="2" max="2" width="9.7109375" style="13" customWidth="1"/>
    <col min="3" max="3" width="51.85546875" style="14" bestFit="1" customWidth="1"/>
    <col min="4" max="4" width="14.28515625" style="29" customWidth="1"/>
    <col min="5" max="5" width="12.140625" style="28" customWidth="1"/>
    <col min="6" max="9" width="13" style="28" customWidth="1"/>
    <col min="10" max="10" width="15.7109375" style="28" customWidth="1"/>
    <col min="11" max="11" width="20.85546875" style="9" bestFit="1" customWidth="1"/>
    <col min="12" max="12" width="10" style="9" bestFit="1" customWidth="1"/>
    <col min="13" max="16384" width="9.140625" style="9"/>
  </cols>
  <sheetData>
    <row r="1" spans="1:13" x14ac:dyDescent="0.2">
      <c r="A1" s="7"/>
      <c r="B1" s="8" t="s">
        <v>138</v>
      </c>
      <c r="C1" s="7"/>
      <c r="D1" s="7"/>
      <c r="E1" s="7"/>
      <c r="F1" s="7"/>
      <c r="G1" s="7"/>
      <c r="H1" s="7"/>
      <c r="I1" s="7"/>
      <c r="J1" s="7"/>
    </row>
    <row r="2" spans="1:13" x14ac:dyDescent="0.2">
      <c r="A2" s="7"/>
      <c r="B2" s="7" t="s">
        <v>137</v>
      </c>
      <c r="C2" s="7"/>
      <c r="D2" s="7"/>
      <c r="E2" s="7"/>
      <c r="F2" s="7"/>
      <c r="G2" s="7"/>
      <c r="H2" s="82" t="s">
        <v>116</v>
      </c>
      <c r="I2" s="90"/>
      <c r="J2" s="83"/>
    </row>
    <row r="3" spans="1:13" x14ac:dyDescent="0.2">
      <c r="A3" s="7"/>
      <c r="B3" s="7" t="s">
        <v>2</v>
      </c>
      <c r="C3" s="7"/>
      <c r="D3" s="7"/>
      <c r="E3" s="7"/>
      <c r="F3" s="7"/>
      <c r="G3" s="7"/>
      <c r="H3" s="91" t="str">
        <f>Summary!$H$3</f>
        <v>Computer Aid, Inc</v>
      </c>
      <c r="I3" s="92"/>
      <c r="J3" s="93"/>
    </row>
    <row r="4" spans="1:13" s="12" customFormat="1" x14ac:dyDescent="0.2">
      <c r="A4" s="10"/>
      <c r="B4" s="10"/>
      <c r="C4" s="10"/>
      <c r="D4" s="10"/>
      <c r="E4" s="10"/>
      <c r="F4" s="10"/>
      <c r="G4" s="10"/>
      <c r="H4" s="30"/>
      <c r="I4" s="30"/>
      <c r="J4" s="30"/>
    </row>
    <row r="5" spans="1:13" x14ac:dyDescent="0.2">
      <c r="A5" s="7"/>
      <c r="B5" s="75" t="s">
        <v>185</v>
      </c>
      <c r="C5" s="76"/>
      <c r="D5" s="76"/>
      <c r="E5" s="76"/>
      <c r="F5" s="76"/>
      <c r="G5" s="76"/>
      <c r="H5" s="76"/>
      <c r="I5" s="76"/>
      <c r="J5" s="77"/>
    </row>
    <row r="6" spans="1:13" x14ac:dyDescent="0.2">
      <c r="A6" s="7"/>
      <c r="B6" s="94"/>
      <c r="C6" s="95"/>
      <c r="D6" s="95"/>
      <c r="E6" s="95"/>
      <c r="F6" s="95"/>
      <c r="G6" s="95"/>
      <c r="H6" s="95"/>
      <c r="I6" s="95"/>
      <c r="J6" s="96"/>
    </row>
    <row r="7" spans="1:13" ht="54" customHeight="1" x14ac:dyDescent="0.2">
      <c r="A7" s="7"/>
      <c r="B7" s="78"/>
      <c r="C7" s="79"/>
      <c r="D7" s="79"/>
      <c r="E7" s="79"/>
      <c r="F7" s="79"/>
      <c r="G7" s="79"/>
      <c r="H7" s="79"/>
      <c r="I7" s="79"/>
      <c r="J7" s="80"/>
    </row>
    <row r="8" spans="1:13" x14ac:dyDescent="0.2">
      <c r="D8" s="9"/>
      <c r="E8" s="81"/>
      <c r="F8" s="81"/>
      <c r="G8" s="81"/>
      <c r="H8" s="81"/>
      <c r="I8" s="81"/>
      <c r="J8" s="81"/>
    </row>
    <row r="9" spans="1:13" s="15" customFormat="1" ht="63.75" x14ac:dyDescent="0.25">
      <c r="B9" s="16" t="s">
        <v>0</v>
      </c>
      <c r="C9" s="31" t="s">
        <v>111</v>
      </c>
      <c r="D9" s="32" t="s">
        <v>112</v>
      </c>
      <c r="E9" s="17" t="s">
        <v>120</v>
      </c>
      <c r="F9" s="17" t="s">
        <v>124</v>
      </c>
      <c r="G9" s="17" t="s">
        <v>151</v>
      </c>
      <c r="H9" s="33" t="s">
        <v>125</v>
      </c>
      <c r="I9" s="33" t="s">
        <v>121</v>
      </c>
      <c r="J9" s="17" t="s">
        <v>146</v>
      </c>
    </row>
    <row r="10" spans="1:13" s="15" customFormat="1" x14ac:dyDescent="0.25">
      <c r="B10" s="97"/>
      <c r="C10" s="98"/>
      <c r="D10" s="98"/>
      <c r="E10" s="98"/>
      <c r="F10" s="98"/>
      <c r="G10" s="99"/>
      <c r="H10" s="34">
        <v>7.0000000000000001E-3</v>
      </c>
      <c r="I10" s="35"/>
      <c r="J10" s="36"/>
    </row>
    <row r="11" spans="1:13" s="15" customFormat="1" x14ac:dyDescent="0.25">
      <c r="B11" s="18">
        <v>1</v>
      </c>
      <c r="C11" s="37" t="s">
        <v>3</v>
      </c>
      <c r="D11" s="38">
        <v>6099.5</v>
      </c>
      <c r="E11" s="39">
        <v>18.34</v>
      </c>
      <c r="F11" s="39">
        <v>21.13</v>
      </c>
      <c r="G11" s="63">
        <v>0.35</v>
      </c>
      <c r="H11" s="40">
        <f t="shared" ref="H11:H54" si="0">IF($H$10="","",$H$10)</f>
        <v>7.0000000000000001E-3</v>
      </c>
      <c r="I11" s="41">
        <f t="shared" ref="I11:I54" si="1">IFERROR(F11+(F11*G11)+(F11*H11),"")</f>
        <v>28.673409999999997</v>
      </c>
      <c r="J11" s="20">
        <f t="shared" ref="J11:J54" si="2">IFERROR(D11*I11,"")</f>
        <v>174893.46429499998</v>
      </c>
      <c r="K11" s="42"/>
      <c r="L11" s="42"/>
      <c r="M11" s="42"/>
    </row>
    <row r="12" spans="1:13" s="15" customFormat="1" x14ac:dyDescent="0.25">
      <c r="B12" s="18">
        <v>2</v>
      </c>
      <c r="C12" s="37" t="s">
        <v>4</v>
      </c>
      <c r="D12" s="38">
        <v>310.23333333333335</v>
      </c>
      <c r="E12" s="39">
        <v>17.3</v>
      </c>
      <c r="F12" s="39">
        <v>19.93</v>
      </c>
      <c r="G12" s="63">
        <v>0.35</v>
      </c>
      <c r="H12" s="40">
        <f t="shared" si="0"/>
        <v>7.0000000000000001E-3</v>
      </c>
      <c r="I12" s="41">
        <f t="shared" si="1"/>
        <v>27.045010000000001</v>
      </c>
      <c r="J12" s="20">
        <f t="shared" si="2"/>
        <v>8390.2636023333343</v>
      </c>
      <c r="K12" s="42"/>
      <c r="L12" s="42"/>
      <c r="M12" s="42"/>
    </row>
    <row r="13" spans="1:13" s="15" customFormat="1" x14ac:dyDescent="0.25">
      <c r="B13" s="18">
        <v>3</v>
      </c>
      <c r="C13" s="37" t="s">
        <v>179</v>
      </c>
      <c r="D13" s="38">
        <v>9976.66</v>
      </c>
      <c r="E13" s="39">
        <v>16.23</v>
      </c>
      <c r="F13" s="39">
        <v>18.68</v>
      </c>
      <c r="G13" s="63">
        <v>0.35</v>
      </c>
      <c r="H13" s="40">
        <f t="shared" si="0"/>
        <v>7.0000000000000001E-3</v>
      </c>
      <c r="I13" s="41">
        <f t="shared" si="1"/>
        <v>25.348759999999999</v>
      </c>
      <c r="J13" s="20">
        <f t="shared" si="2"/>
        <v>252895.95994159998</v>
      </c>
      <c r="K13" s="43"/>
      <c r="L13" s="42"/>
    </row>
    <row r="14" spans="1:13" s="15" customFormat="1" x14ac:dyDescent="0.25">
      <c r="B14" s="18">
        <v>4</v>
      </c>
      <c r="C14" s="37" t="s">
        <v>5</v>
      </c>
      <c r="D14" s="38">
        <v>12262.366666666667</v>
      </c>
      <c r="E14" s="39">
        <v>30.36</v>
      </c>
      <c r="F14" s="39">
        <v>35.67</v>
      </c>
      <c r="G14" s="63">
        <v>0.35</v>
      </c>
      <c r="H14" s="40">
        <f t="shared" si="0"/>
        <v>7.0000000000000001E-3</v>
      </c>
      <c r="I14" s="41">
        <f t="shared" si="1"/>
        <v>48.40419</v>
      </c>
      <c r="J14" s="20">
        <f t="shared" si="2"/>
        <v>593549.92598299996</v>
      </c>
      <c r="K14" s="42"/>
      <c r="L14" s="42"/>
    </row>
    <row r="15" spans="1:13" s="15" customFormat="1" x14ac:dyDescent="0.25">
      <c r="B15" s="18">
        <v>5</v>
      </c>
      <c r="C15" s="37" t="s">
        <v>6</v>
      </c>
      <c r="D15" s="38">
        <v>8288.6866666666665</v>
      </c>
      <c r="E15" s="39">
        <v>29.25</v>
      </c>
      <c r="F15" s="39">
        <v>34.29</v>
      </c>
      <c r="G15" s="63">
        <v>0.35</v>
      </c>
      <c r="H15" s="40">
        <f t="shared" si="0"/>
        <v>7.0000000000000001E-3</v>
      </c>
      <c r="I15" s="41">
        <f t="shared" si="1"/>
        <v>46.531529999999997</v>
      </c>
      <c r="J15" s="20">
        <f t="shared" si="2"/>
        <v>385685.27229059994</v>
      </c>
      <c r="K15" s="42"/>
    </row>
    <row r="16" spans="1:13" s="15" customFormat="1" x14ac:dyDescent="0.25">
      <c r="B16" s="18">
        <v>6</v>
      </c>
      <c r="C16" s="37" t="s">
        <v>7</v>
      </c>
      <c r="D16" s="38">
        <v>42199.213333333333</v>
      </c>
      <c r="E16" s="39">
        <v>28.08</v>
      </c>
      <c r="F16" s="39">
        <v>32.869999999999997</v>
      </c>
      <c r="G16" s="63">
        <v>0.35</v>
      </c>
      <c r="H16" s="40">
        <f t="shared" si="0"/>
        <v>7.0000000000000001E-3</v>
      </c>
      <c r="I16" s="41">
        <f t="shared" si="1"/>
        <v>44.604589999999995</v>
      </c>
      <c r="J16" s="20">
        <f t="shared" si="2"/>
        <v>1882278.6090558665</v>
      </c>
    </row>
    <row r="17" spans="2:10" s="15" customFormat="1" x14ac:dyDescent="0.25">
      <c r="B17" s="18">
        <v>7</v>
      </c>
      <c r="C17" s="37" t="s">
        <v>8</v>
      </c>
      <c r="D17" s="38">
        <v>28359.426666666663</v>
      </c>
      <c r="E17" s="39">
        <v>26.88</v>
      </c>
      <c r="F17" s="39">
        <v>31.4</v>
      </c>
      <c r="G17" s="63">
        <v>0.35</v>
      </c>
      <c r="H17" s="40">
        <f t="shared" si="0"/>
        <v>7.0000000000000001E-3</v>
      </c>
      <c r="I17" s="41">
        <f t="shared" si="1"/>
        <v>42.6098</v>
      </c>
      <c r="J17" s="20">
        <f t="shared" si="2"/>
        <v>1208389.4983813332</v>
      </c>
    </row>
    <row r="18" spans="2:10" s="15" customFormat="1" x14ac:dyDescent="0.25">
      <c r="B18" s="18">
        <v>8</v>
      </c>
      <c r="C18" s="37" t="s">
        <v>9</v>
      </c>
      <c r="D18" s="38">
        <v>24604.426666666666</v>
      </c>
      <c r="E18" s="39">
        <v>25.67</v>
      </c>
      <c r="F18" s="39">
        <v>29.91</v>
      </c>
      <c r="G18" s="63">
        <v>0.35</v>
      </c>
      <c r="H18" s="40">
        <f t="shared" si="0"/>
        <v>7.0000000000000001E-3</v>
      </c>
      <c r="I18" s="41">
        <f t="shared" si="1"/>
        <v>40.587870000000002</v>
      </c>
      <c r="J18" s="20">
        <f t="shared" si="2"/>
        <v>998641.27097120008</v>
      </c>
    </row>
    <row r="19" spans="2:10" s="44" customFormat="1" x14ac:dyDescent="0.25">
      <c r="B19" s="18">
        <v>9</v>
      </c>
      <c r="C19" s="37" t="s">
        <v>10</v>
      </c>
      <c r="D19" s="38">
        <v>54202.78666666666</v>
      </c>
      <c r="E19" s="39">
        <v>20.45</v>
      </c>
      <c r="F19" s="39">
        <v>24.43</v>
      </c>
      <c r="G19" s="63">
        <v>0.35</v>
      </c>
      <c r="H19" s="40">
        <f t="shared" si="0"/>
        <v>7.0000000000000001E-3</v>
      </c>
      <c r="I19" s="41">
        <f t="shared" si="1"/>
        <v>33.151510000000002</v>
      </c>
      <c r="J19" s="20">
        <f t="shared" si="2"/>
        <v>1796904.2242078665</v>
      </c>
    </row>
    <row r="20" spans="2:10" s="44" customFormat="1" x14ac:dyDescent="0.25">
      <c r="B20" s="18">
        <v>10</v>
      </c>
      <c r="C20" s="37" t="s">
        <v>11</v>
      </c>
      <c r="D20" s="38">
        <v>42588.626666666671</v>
      </c>
      <c r="E20" s="39">
        <v>19.41</v>
      </c>
      <c r="F20" s="39">
        <v>23.18</v>
      </c>
      <c r="G20" s="63">
        <v>0.35</v>
      </c>
      <c r="H20" s="40">
        <f t="shared" si="0"/>
        <v>7.0000000000000001E-3</v>
      </c>
      <c r="I20" s="41">
        <f t="shared" si="1"/>
        <v>31.455259999999999</v>
      </c>
      <c r="J20" s="20">
        <f t="shared" si="2"/>
        <v>1339636.3248429333</v>
      </c>
    </row>
    <row r="21" spans="2:10" s="15" customFormat="1" x14ac:dyDescent="0.25">
      <c r="B21" s="18">
        <v>11</v>
      </c>
      <c r="C21" s="37" t="s">
        <v>12</v>
      </c>
      <c r="D21" s="38">
        <v>30266.873333333329</v>
      </c>
      <c r="E21" s="39">
        <v>18.260000000000002</v>
      </c>
      <c r="F21" s="39">
        <v>21.82</v>
      </c>
      <c r="G21" s="63">
        <v>0.35</v>
      </c>
      <c r="H21" s="40">
        <f t="shared" si="0"/>
        <v>7.0000000000000001E-3</v>
      </c>
      <c r="I21" s="41">
        <f t="shared" si="1"/>
        <v>29.609740000000002</v>
      </c>
      <c r="J21" s="20">
        <f t="shared" si="2"/>
        <v>896194.25001293328</v>
      </c>
    </row>
    <row r="22" spans="2:10" s="15" customFormat="1" x14ac:dyDescent="0.25">
      <c r="B22" s="18">
        <v>12</v>
      </c>
      <c r="C22" s="37" t="s">
        <v>13</v>
      </c>
      <c r="D22" s="38">
        <v>28527.286666666663</v>
      </c>
      <c r="E22" s="39">
        <v>17.05</v>
      </c>
      <c r="F22" s="39">
        <v>20.39</v>
      </c>
      <c r="G22" s="63">
        <v>0.35</v>
      </c>
      <c r="H22" s="40">
        <f t="shared" si="0"/>
        <v>7.0000000000000001E-3</v>
      </c>
      <c r="I22" s="41">
        <f t="shared" si="1"/>
        <v>27.669229999999999</v>
      </c>
      <c r="J22" s="20">
        <f t="shared" si="2"/>
        <v>789328.05605593324</v>
      </c>
    </row>
    <row r="23" spans="2:10" s="15" customFormat="1" x14ac:dyDescent="0.25">
      <c r="B23" s="18">
        <v>13</v>
      </c>
      <c r="C23" s="37" t="s">
        <v>14</v>
      </c>
      <c r="D23" s="38">
        <v>33176.36</v>
      </c>
      <c r="E23" s="39">
        <v>15.81</v>
      </c>
      <c r="F23" s="39">
        <v>18.899999999999999</v>
      </c>
      <c r="G23" s="63">
        <v>0.35</v>
      </c>
      <c r="H23" s="40">
        <f t="shared" si="0"/>
        <v>7.0000000000000001E-3</v>
      </c>
      <c r="I23" s="41">
        <f t="shared" si="1"/>
        <v>25.647299999999998</v>
      </c>
      <c r="J23" s="20">
        <f t="shared" si="2"/>
        <v>850884.05782799993</v>
      </c>
    </row>
    <row r="24" spans="2:10" s="15" customFormat="1" x14ac:dyDescent="0.25">
      <c r="B24" s="18">
        <v>14</v>
      </c>
      <c r="C24" s="45" t="s">
        <v>15</v>
      </c>
      <c r="D24" s="38">
        <v>648.05999999999995</v>
      </c>
      <c r="E24" s="39">
        <v>28.85</v>
      </c>
      <c r="F24" s="39">
        <v>33.75</v>
      </c>
      <c r="G24" s="63">
        <v>0.35</v>
      </c>
      <c r="H24" s="40">
        <f t="shared" si="0"/>
        <v>7.0000000000000001E-3</v>
      </c>
      <c r="I24" s="41">
        <f t="shared" si="1"/>
        <v>45.798749999999998</v>
      </c>
      <c r="J24" s="20">
        <f t="shared" si="2"/>
        <v>29680.337924999996</v>
      </c>
    </row>
    <row r="25" spans="2:10" s="15" customFormat="1" x14ac:dyDescent="0.25">
      <c r="B25" s="18">
        <v>15</v>
      </c>
      <c r="C25" s="45" t="s">
        <v>16</v>
      </c>
      <c r="D25" s="38">
        <v>23342.5</v>
      </c>
      <c r="E25" s="39">
        <v>31</v>
      </c>
      <c r="F25" s="39">
        <v>36.33</v>
      </c>
      <c r="G25" s="63">
        <v>0.35</v>
      </c>
      <c r="H25" s="40">
        <f t="shared" si="0"/>
        <v>7.0000000000000001E-3</v>
      </c>
      <c r="I25" s="41">
        <f t="shared" si="1"/>
        <v>49.299809999999994</v>
      </c>
      <c r="J25" s="20">
        <f t="shared" si="2"/>
        <v>1150780.8149249998</v>
      </c>
    </row>
    <row r="26" spans="2:10" s="15" customFormat="1" x14ac:dyDescent="0.25">
      <c r="B26" s="18">
        <v>16</v>
      </c>
      <c r="C26" s="45" t="s">
        <v>17</v>
      </c>
      <c r="D26" s="38">
        <v>50489.526666666672</v>
      </c>
      <c r="E26" s="39">
        <v>34.56</v>
      </c>
      <c r="F26" s="39">
        <v>40.6</v>
      </c>
      <c r="G26" s="63">
        <v>0.35</v>
      </c>
      <c r="H26" s="40">
        <f t="shared" si="0"/>
        <v>7.0000000000000001E-3</v>
      </c>
      <c r="I26" s="41">
        <f t="shared" si="1"/>
        <v>55.094200000000001</v>
      </c>
      <c r="J26" s="20">
        <f t="shared" si="2"/>
        <v>2781680.080078667</v>
      </c>
    </row>
    <row r="27" spans="2:10" s="15" customFormat="1" x14ac:dyDescent="0.25">
      <c r="B27" s="18">
        <v>17</v>
      </c>
      <c r="C27" s="45" t="s">
        <v>18</v>
      </c>
      <c r="D27" s="38">
        <v>8797.98</v>
      </c>
      <c r="E27" s="39">
        <v>31.25</v>
      </c>
      <c r="F27" s="39">
        <v>36.630000000000003</v>
      </c>
      <c r="G27" s="63">
        <v>0.35</v>
      </c>
      <c r="H27" s="40">
        <f t="shared" si="0"/>
        <v>7.0000000000000001E-3</v>
      </c>
      <c r="I27" s="41">
        <f t="shared" si="1"/>
        <v>49.706910000000008</v>
      </c>
      <c r="J27" s="20">
        <f t="shared" si="2"/>
        <v>437320.40004180005</v>
      </c>
    </row>
    <row r="28" spans="2:10" s="15" customFormat="1" x14ac:dyDescent="0.25">
      <c r="B28" s="18">
        <v>18</v>
      </c>
      <c r="C28" s="45" t="s">
        <v>19</v>
      </c>
      <c r="D28" s="38">
        <v>13457</v>
      </c>
      <c r="E28" s="39">
        <v>28.66</v>
      </c>
      <c r="F28" s="39">
        <v>33.520000000000003</v>
      </c>
      <c r="G28" s="63">
        <v>0.35</v>
      </c>
      <c r="H28" s="40">
        <f t="shared" si="0"/>
        <v>7.0000000000000001E-3</v>
      </c>
      <c r="I28" s="41">
        <f t="shared" si="1"/>
        <v>45.486640000000001</v>
      </c>
      <c r="J28" s="20">
        <f t="shared" si="2"/>
        <v>612113.71447999997</v>
      </c>
    </row>
    <row r="29" spans="2:10" s="15" customFormat="1" x14ac:dyDescent="0.25">
      <c r="B29" s="18">
        <v>19</v>
      </c>
      <c r="C29" s="45" t="s">
        <v>20</v>
      </c>
      <c r="D29" s="38">
        <v>55654.58666666667</v>
      </c>
      <c r="E29" s="39">
        <v>30.4</v>
      </c>
      <c r="F29" s="39">
        <v>35.619999999999997</v>
      </c>
      <c r="G29" s="63">
        <v>0.35</v>
      </c>
      <c r="H29" s="40">
        <f t="shared" si="0"/>
        <v>7.0000000000000001E-3</v>
      </c>
      <c r="I29" s="41">
        <f t="shared" si="1"/>
        <v>48.336339999999993</v>
      </c>
      <c r="J29" s="20">
        <f t="shared" si="2"/>
        <v>2690139.0236794665</v>
      </c>
    </row>
    <row r="30" spans="2:10" s="15" customFormat="1" x14ac:dyDescent="0.25">
      <c r="B30" s="18">
        <v>20</v>
      </c>
      <c r="C30" s="45" t="s">
        <v>21</v>
      </c>
      <c r="D30" s="38">
        <v>253227.98666666669</v>
      </c>
      <c r="E30" s="39">
        <v>33.630000000000003</v>
      </c>
      <c r="F30" s="39">
        <v>39.479999999999997</v>
      </c>
      <c r="G30" s="63">
        <v>0.35</v>
      </c>
      <c r="H30" s="40">
        <f t="shared" si="0"/>
        <v>7.0000000000000001E-3</v>
      </c>
      <c r="I30" s="41">
        <f t="shared" si="1"/>
        <v>53.574359999999992</v>
      </c>
      <c r="J30" s="20">
        <f t="shared" si="2"/>
        <v>13566527.319755198</v>
      </c>
    </row>
    <row r="31" spans="2:10" s="15" customFormat="1" x14ac:dyDescent="0.25">
      <c r="B31" s="18">
        <v>21</v>
      </c>
      <c r="C31" s="45" t="s">
        <v>22</v>
      </c>
      <c r="D31" s="38">
        <v>362700.0733333333</v>
      </c>
      <c r="E31" s="39">
        <v>35.06</v>
      </c>
      <c r="F31" s="39">
        <v>41.2</v>
      </c>
      <c r="G31" s="63">
        <v>0.35</v>
      </c>
      <c r="H31" s="40">
        <f t="shared" si="0"/>
        <v>7.0000000000000001E-3</v>
      </c>
      <c r="I31" s="41">
        <f t="shared" si="1"/>
        <v>55.908400000000007</v>
      </c>
      <c r="J31" s="20">
        <f t="shared" si="2"/>
        <v>20277980.779949334</v>
      </c>
    </row>
    <row r="32" spans="2:10" s="15" customFormat="1" x14ac:dyDescent="0.25">
      <c r="B32" s="18">
        <v>22</v>
      </c>
      <c r="C32" s="46" t="s">
        <v>154</v>
      </c>
      <c r="D32" s="38">
        <v>37146.719999999994</v>
      </c>
      <c r="E32" s="39">
        <v>42.37</v>
      </c>
      <c r="F32" s="39">
        <v>52.03</v>
      </c>
      <c r="G32" s="63">
        <v>0.35</v>
      </c>
      <c r="H32" s="40">
        <f t="shared" si="0"/>
        <v>7.0000000000000001E-3</v>
      </c>
      <c r="I32" s="41">
        <f t="shared" si="1"/>
        <v>70.604709999999997</v>
      </c>
      <c r="J32" s="20">
        <f t="shared" si="2"/>
        <v>2622733.3930511996</v>
      </c>
    </row>
    <row r="33" spans="2:10" s="15" customFormat="1" x14ac:dyDescent="0.25">
      <c r="B33" s="18">
        <v>23</v>
      </c>
      <c r="C33" s="46" t="s">
        <v>155</v>
      </c>
      <c r="D33" s="38">
        <v>2532.5</v>
      </c>
      <c r="E33" s="39">
        <v>14.59</v>
      </c>
      <c r="F33" s="39">
        <v>16.75</v>
      </c>
      <c r="G33" s="63">
        <v>0.35</v>
      </c>
      <c r="H33" s="40">
        <f t="shared" si="0"/>
        <v>7.0000000000000001E-3</v>
      </c>
      <c r="I33" s="41">
        <f t="shared" si="1"/>
        <v>22.729749999999999</v>
      </c>
      <c r="J33" s="20">
        <f t="shared" si="2"/>
        <v>57563.091874999998</v>
      </c>
    </row>
    <row r="34" spans="2:10" s="15" customFormat="1" x14ac:dyDescent="0.25">
      <c r="B34" s="18">
        <v>24</v>
      </c>
      <c r="C34" s="47" t="s">
        <v>156</v>
      </c>
      <c r="D34" s="38">
        <v>137086.00666666665</v>
      </c>
      <c r="E34" s="39">
        <v>26.89</v>
      </c>
      <c r="F34" s="39">
        <v>30.7</v>
      </c>
      <c r="G34" s="63">
        <v>0.35</v>
      </c>
      <c r="H34" s="40">
        <f t="shared" si="0"/>
        <v>7.0000000000000001E-3</v>
      </c>
      <c r="I34" s="41">
        <f t="shared" si="1"/>
        <v>41.6599</v>
      </c>
      <c r="J34" s="20">
        <f t="shared" si="2"/>
        <v>5710989.3291326659</v>
      </c>
    </row>
    <row r="35" spans="2:10" s="15" customFormat="1" x14ac:dyDescent="0.25">
      <c r="B35" s="18">
        <v>25</v>
      </c>
      <c r="C35" s="45" t="s">
        <v>23</v>
      </c>
      <c r="D35" s="38">
        <v>11644.166666666668</v>
      </c>
      <c r="E35" s="39">
        <v>29.49</v>
      </c>
      <c r="F35" s="39">
        <v>34.520000000000003</v>
      </c>
      <c r="G35" s="63">
        <v>0.35</v>
      </c>
      <c r="H35" s="40">
        <f t="shared" si="0"/>
        <v>7.0000000000000001E-3</v>
      </c>
      <c r="I35" s="41">
        <f t="shared" si="1"/>
        <v>46.843640000000001</v>
      </c>
      <c r="J35" s="20">
        <f t="shared" si="2"/>
        <v>545455.15143333341</v>
      </c>
    </row>
    <row r="36" spans="2:10" s="15" customFormat="1" x14ac:dyDescent="0.25">
      <c r="B36" s="18">
        <v>26</v>
      </c>
      <c r="C36" s="45" t="s">
        <v>24</v>
      </c>
      <c r="D36" s="38">
        <v>40099.373333333337</v>
      </c>
      <c r="E36" s="39">
        <v>31.33</v>
      </c>
      <c r="F36" s="39">
        <v>36.74</v>
      </c>
      <c r="G36" s="63">
        <v>0.35</v>
      </c>
      <c r="H36" s="40">
        <f t="shared" si="0"/>
        <v>7.0000000000000001E-3</v>
      </c>
      <c r="I36" s="41">
        <f t="shared" si="1"/>
        <v>49.856180000000002</v>
      </c>
      <c r="J36" s="20">
        <f t="shared" si="2"/>
        <v>1999201.5747938668</v>
      </c>
    </row>
    <row r="37" spans="2:10" s="15" customFormat="1" x14ac:dyDescent="0.25">
      <c r="B37" s="18">
        <v>27</v>
      </c>
      <c r="C37" s="45" t="s">
        <v>25</v>
      </c>
      <c r="D37" s="38">
        <v>64630.159999999989</v>
      </c>
      <c r="E37" s="39">
        <v>34.68</v>
      </c>
      <c r="F37" s="39">
        <v>40.75</v>
      </c>
      <c r="G37" s="63">
        <v>0.35</v>
      </c>
      <c r="H37" s="40">
        <f t="shared" si="0"/>
        <v>7.0000000000000001E-3</v>
      </c>
      <c r="I37" s="41">
        <f t="shared" si="1"/>
        <v>55.297750000000001</v>
      </c>
      <c r="J37" s="20">
        <f t="shared" si="2"/>
        <v>3573902.4301399994</v>
      </c>
    </row>
    <row r="38" spans="2:10" s="15" customFormat="1" x14ac:dyDescent="0.25">
      <c r="B38" s="18">
        <v>28</v>
      </c>
      <c r="C38" s="45" t="s">
        <v>26</v>
      </c>
      <c r="D38" s="38">
        <v>18910.84</v>
      </c>
      <c r="E38" s="39">
        <v>20.29</v>
      </c>
      <c r="F38" s="39">
        <v>23.42</v>
      </c>
      <c r="G38" s="63">
        <v>0.35</v>
      </c>
      <c r="H38" s="40">
        <f t="shared" si="0"/>
        <v>7.0000000000000001E-3</v>
      </c>
      <c r="I38" s="41">
        <f t="shared" si="1"/>
        <v>31.780940000000005</v>
      </c>
      <c r="J38" s="20">
        <f t="shared" si="2"/>
        <v>601004.27138960012</v>
      </c>
    </row>
    <row r="39" spans="2:10" s="15" customFormat="1" x14ac:dyDescent="0.25">
      <c r="B39" s="18">
        <v>29</v>
      </c>
      <c r="C39" s="45" t="s">
        <v>27</v>
      </c>
      <c r="D39" s="38">
        <v>42618.479999999996</v>
      </c>
      <c r="E39" s="39">
        <v>21.95</v>
      </c>
      <c r="F39" s="39">
        <v>25.43</v>
      </c>
      <c r="G39" s="63">
        <v>0.35</v>
      </c>
      <c r="H39" s="40">
        <f t="shared" si="0"/>
        <v>7.0000000000000001E-3</v>
      </c>
      <c r="I39" s="41">
        <f t="shared" si="1"/>
        <v>34.508510000000001</v>
      </c>
      <c r="J39" s="20">
        <f t="shared" si="2"/>
        <v>1470700.2432647999</v>
      </c>
    </row>
    <row r="40" spans="2:10" s="15" customFormat="1" x14ac:dyDescent="0.25">
      <c r="B40" s="18">
        <v>30</v>
      </c>
      <c r="C40" s="45" t="s">
        <v>28</v>
      </c>
      <c r="D40" s="38">
        <v>8675.02</v>
      </c>
      <c r="E40" s="39">
        <v>22.74</v>
      </c>
      <c r="F40" s="39">
        <v>26.39</v>
      </c>
      <c r="G40" s="63">
        <v>0.35</v>
      </c>
      <c r="H40" s="40">
        <f t="shared" si="0"/>
        <v>7.0000000000000001E-3</v>
      </c>
      <c r="I40" s="41">
        <f t="shared" si="1"/>
        <v>35.811230000000002</v>
      </c>
      <c r="J40" s="20">
        <f t="shared" si="2"/>
        <v>310663.1364746</v>
      </c>
    </row>
    <row r="41" spans="2:10" s="15" customFormat="1" x14ac:dyDescent="0.25">
      <c r="B41" s="18">
        <v>31</v>
      </c>
      <c r="C41" s="45" t="s">
        <v>29</v>
      </c>
      <c r="D41" s="38">
        <v>52249.74</v>
      </c>
      <c r="E41" s="39">
        <v>24.87</v>
      </c>
      <c r="F41" s="39">
        <v>28.99</v>
      </c>
      <c r="G41" s="63">
        <v>0.35</v>
      </c>
      <c r="H41" s="40">
        <f t="shared" si="0"/>
        <v>7.0000000000000001E-3</v>
      </c>
      <c r="I41" s="41">
        <f t="shared" si="1"/>
        <v>39.33943</v>
      </c>
      <c r="J41" s="20">
        <f t="shared" si="2"/>
        <v>2055474.9892481999</v>
      </c>
    </row>
    <row r="42" spans="2:10" s="15" customFormat="1" x14ac:dyDescent="0.25">
      <c r="B42" s="18">
        <v>32</v>
      </c>
      <c r="C42" s="47" t="s">
        <v>32</v>
      </c>
      <c r="D42" s="38">
        <v>1</v>
      </c>
      <c r="E42" s="39">
        <v>31.88</v>
      </c>
      <c r="F42" s="39">
        <v>36.69</v>
      </c>
      <c r="G42" s="63">
        <v>0.35</v>
      </c>
      <c r="H42" s="40">
        <f t="shared" si="0"/>
        <v>7.0000000000000001E-3</v>
      </c>
      <c r="I42" s="41">
        <f t="shared" si="1"/>
        <v>49.788329999999995</v>
      </c>
      <c r="J42" s="20">
        <f t="shared" si="2"/>
        <v>49.788329999999995</v>
      </c>
    </row>
    <row r="43" spans="2:10" s="15" customFormat="1" x14ac:dyDescent="0.25">
      <c r="B43" s="18">
        <v>33</v>
      </c>
      <c r="C43" s="37" t="s">
        <v>33</v>
      </c>
      <c r="D43" s="38">
        <v>196388.626666667</v>
      </c>
      <c r="E43" s="39">
        <v>15.23</v>
      </c>
      <c r="F43" s="39">
        <v>17.559999999999999</v>
      </c>
      <c r="G43" s="63">
        <v>0.35</v>
      </c>
      <c r="H43" s="40">
        <f t="shared" si="0"/>
        <v>7.0000000000000001E-3</v>
      </c>
      <c r="I43" s="41">
        <f t="shared" si="1"/>
        <v>23.828919999999997</v>
      </c>
      <c r="J43" s="20">
        <f t="shared" si="2"/>
        <v>4679728.8737498736</v>
      </c>
    </row>
    <row r="44" spans="2:10" s="15" customFormat="1" x14ac:dyDescent="0.25">
      <c r="B44" s="18">
        <v>34</v>
      </c>
      <c r="C44" s="37" t="s">
        <v>34</v>
      </c>
      <c r="D44" s="38">
        <v>106863.353333333</v>
      </c>
      <c r="E44" s="39">
        <v>14.17</v>
      </c>
      <c r="F44" s="39">
        <v>16.3</v>
      </c>
      <c r="G44" s="63">
        <v>0.35</v>
      </c>
      <c r="H44" s="40">
        <f t="shared" si="0"/>
        <v>7.0000000000000001E-3</v>
      </c>
      <c r="I44" s="41">
        <f t="shared" si="1"/>
        <v>22.119100000000003</v>
      </c>
      <c r="J44" s="20">
        <f t="shared" si="2"/>
        <v>2363721.1987153264</v>
      </c>
    </row>
    <row r="45" spans="2:10" s="15" customFormat="1" x14ac:dyDescent="0.25">
      <c r="B45" s="18">
        <v>35</v>
      </c>
      <c r="C45" s="47" t="s">
        <v>35</v>
      </c>
      <c r="D45" s="38">
        <v>1</v>
      </c>
      <c r="E45" s="39">
        <v>36.81</v>
      </c>
      <c r="F45" s="39">
        <v>42.62</v>
      </c>
      <c r="G45" s="63">
        <v>0.35</v>
      </c>
      <c r="H45" s="40">
        <f t="shared" si="0"/>
        <v>7.0000000000000001E-3</v>
      </c>
      <c r="I45" s="41">
        <f t="shared" si="1"/>
        <v>57.835339999999995</v>
      </c>
      <c r="J45" s="20">
        <f t="shared" si="2"/>
        <v>57.835339999999995</v>
      </c>
    </row>
    <row r="46" spans="2:10" s="15" customFormat="1" x14ac:dyDescent="0.25">
      <c r="B46" s="18">
        <v>36</v>
      </c>
      <c r="C46" s="45" t="s">
        <v>37</v>
      </c>
      <c r="D46" s="38">
        <v>7360.5</v>
      </c>
      <c r="E46" s="39">
        <v>28.89</v>
      </c>
      <c r="F46" s="39">
        <v>33.75</v>
      </c>
      <c r="G46" s="63">
        <v>0.35</v>
      </c>
      <c r="H46" s="40">
        <f t="shared" si="0"/>
        <v>7.0000000000000001E-3</v>
      </c>
      <c r="I46" s="41">
        <f t="shared" si="1"/>
        <v>45.798749999999998</v>
      </c>
      <c r="J46" s="20">
        <f t="shared" si="2"/>
        <v>337101.69937499997</v>
      </c>
    </row>
    <row r="47" spans="2:10" s="15" customFormat="1" x14ac:dyDescent="0.25">
      <c r="B47" s="18">
        <v>37</v>
      </c>
      <c r="C47" s="45" t="s">
        <v>38</v>
      </c>
      <c r="D47" s="38">
        <v>1397.5</v>
      </c>
      <c r="E47" s="39">
        <v>31.18</v>
      </c>
      <c r="F47" s="39">
        <v>36.56</v>
      </c>
      <c r="G47" s="63">
        <v>0.35</v>
      </c>
      <c r="H47" s="40">
        <f t="shared" si="0"/>
        <v>7.0000000000000001E-3</v>
      </c>
      <c r="I47" s="41">
        <f t="shared" si="1"/>
        <v>49.611920000000005</v>
      </c>
      <c r="J47" s="20">
        <f t="shared" si="2"/>
        <v>69332.658200000005</v>
      </c>
    </row>
    <row r="48" spans="2:10" s="15" customFormat="1" x14ac:dyDescent="0.25">
      <c r="B48" s="18">
        <v>38</v>
      </c>
      <c r="C48" s="46" t="s">
        <v>150</v>
      </c>
      <c r="D48" s="38">
        <v>2559</v>
      </c>
      <c r="E48" s="39">
        <v>20.25</v>
      </c>
      <c r="F48" s="39">
        <v>22.85</v>
      </c>
      <c r="G48" s="63">
        <v>0.35</v>
      </c>
      <c r="H48" s="40">
        <f t="shared" si="0"/>
        <v>7.0000000000000001E-3</v>
      </c>
      <c r="I48" s="41">
        <f t="shared" si="1"/>
        <v>31.007449999999999</v>
      </c>
      <c r="J48" s="20">
        <f t="shared" si="2"/>
        <v>79348.064549999996</v>
      </c>
    </row>
    <row r="49" spans="2:10" s="15" customFormat="1" x14ac:dyDescent="0.25">
      <c r="B49" s="18">
        <v>39</v>
      </c>
      <c r="C49" s="45" t="s">
        <v>39</v>
      </c>
      <c r="D49" s="38">
        <v>6676.18</v>
      </c>
      <c r="E49" s="39">
        <v>23.02</v>
      </c>
      <c r="F49" s="39">
        <v>26.9</v>
      </c>
      <c r="G49" s="63">
        <v>0.35</v>
      </c>
      <c r="H49" s="40">
        <f t="shared" si="0"/>
        <v>7.0000000000000001E-3</v>
      </c>
      <c r="I49" s="41">
        <f t="shared" si="1"/>
        <v>36.503299999999996</v>
      </c>
      <c r="J49" s="20">
        <f t="shared" si="2"/>
        <v>243702.601394</v>
      </c>
    </row>
    <row r="50" spans="2:10" s="15" customFormat="1" x14ac:dyDescent="0.25">
      <c r="B50" s="18">
        <v>40</v>
      </c>
      <c r="C50" s="45" t="s">
        <v>40</v>
      </c>
      <c r="D50" s="38">
        <v>25298.66</v>
      </c>
      <c r="E50" s="39">
        <v>31.66</v>
      </c>
      <c r="F50" s="39">
        <v>37.85</v>
      </c>
      <c r="G50" s="63">
        <v>0.35</v>
      </c>
      <c r="H50" s="40">
        <f t="shared" si="0"/>
        <v>7.0000000000000001E-3</v>
      </c>
      <c r="I50" s="41">
        <f t="shared" si="1"/>
        <v>51.362450000000003</v>
      </c>
      <c r="J50" s="20">
        <f t="shared" si="2"/>
        <v>1299401.1593170001</v>
      </c>
    </row>
    <row r="51" spans="2:10" s="15" customFormat="1" x14ac:dyDescent="0.25">
      <c r="B51" s="18">
        <v>41</v>
      </c>
      <c r="C51" s="45" t="s">
        <v>41</v>
      </c>
      <c r="D51" s="38">
        <v>1732</v>
      </c>
      <c r="E51" s="39">
        <v>23.88</v>
      </c>
      <c r="F51" s="39">
        <v>27.75</v>
      </c>
      <c r="G51" s="63">
        <v>0.35</v>
      </c>
      <c r="H51" s="40">
        <f t="shared" si="0"/>
        <v>7.0000000000000001E-3</v>
      </c>
      <c r="I51" s="41">
        <f t="shared" si="1"/>
        <v>37.656749999999995</v>
      </c>
      <c r="J51" s="20">
        <f t="shared" si="2"/>
        <v>65221.490999999995</v>
      </c>
    </row>
    <row r="52" spans="2:10" s="15" customFormat="1" x14ac:dyDescent="0.25">
      <c r="B52" s="18">
        <v>42</v>
      </c>
      <c r="C52" s="45" t="s">
        <v>42</v>
      </c>
      <c r="D52" s="38">
        <v>8928.4599999999991</v>
      </c>
      <c r="E52" s="39">
        <v>24.82</v>
      </c>
      <c r="F52" s="39">
        <v>28.89</v>
      </c>
      <c r="G52" s="63">
        <v>0.35</v>
      </c>
      <c r="H52" s="40">
        <f t="shared" si="0"/>
        <v>7.0000000000000001E-3</v>
      </c>
      <c r="I52" s="41">
        <f t="shared" si="1"/>
        <v>39.20373</v>
      </c>
      <c r="J52" s="20">
        <f t="shared" si="2"/>
        <v>350028.93515579996</v>
      </c>
    </row>
    <row r="53" spans="2:10" s="15" customFormat="1" x14ac:dyDescent="0.25">
      <c r="B53" s="18">
        <v>43</v>
      </c>
      <c r="C53" s="45" t="s">
        <v>43</v>
      </c>
      <c r="D53" s="38">
        <v>27119.559999999998</v>
      </c>
      <c r="E53" s="39">
        <v>32.61</v>
      </c>
      <c r="F53" s="39">
        <v>38.72</v>
      </c>
      <c r="G53" s="63">
        <v>0.35</v>
      </c>
      <c r="H53" s="40">
        <f t="shared" si="0"/>
        <v>7.0000000000000001E-3</v>
      </c>
      <c r="I53" s="41">
        <f t="shared" si="1"/>
        <v>52.543039999999998</v>
      </c>
      <c r="J53" s="20">
        <f t="shared" si="2"/>
        <v>1424944.1258623998</v>
      </c>
    </row>
    <row r="54" spans="2:10" s="15" customFormat="1" x14ac:dyDescent="0.25">
      <c r="B54" s="18">
        <v>44</v>
      </c>
      <c r="C54" s="45" t="s">
        <v>44</v>
      </c>
      <c r="D54" s="38">
        <v>30103.5</v>
      </c>
      <c r="E54" s="39">
        <v>33.54</v>
      </c>
      <c r="F54" s="39">
        <v>39.380000000000003</v>
      </c>
      <c r="G54" s="63">
        <v>0.35</v>
      </c>
      <c r="H54" s="40">
        <f t="shared" si="0"/>
        <v>7.0000000000000001E-3</v>
      </c>
      <c r="I54" s="41">
        <f t="shared" si="1"/>
        <v>53.438660000000006</v>
      </c>
      <c r="J54" s="20">
        <f t="shared" si="2"/>
        <v>1608690.7013100001</v>
      </c>
    </row>
    <row r="55" spans="2:10" s="15" customFormat="1" x14ac:dyDescent="0.25">
      <c r="B55" s="18">
        <v>45</v>
      </c>
      <c r="C55" s="45" t="s">
        <v>181</v>
      </c>
      <c r="D55" s="38">
        <v>49920</v>
      </c>
      <c r="E55" s="39">
        <v>36.43</v>
      </c>
      <c r="F55" s="39">
        <v>43.35</v>
      </c>
      <c r="G55" s="63">
        <v>0.35</v>
      </c>
      <c r="H55" s="40">
        <f>IF($H$10="","",$H$10)</f>
        <v>7.0000000000000001E-3</v>
      </c>
      <c r="I55" s="41">
        <f>IFERROR(F55+(F55*G55)+(F55*H55),"")</f>
        <v>58.825949999999999</v>
      </c>
      <c r="J55" s="20">
        <f>IFERROR(D55*I55,"")</f>
        <v>2936591.4240000001</v>
      </c>
    </row>
    <row r="56" spans="2:10" s="15" customFormat="1" x14ac:dyDescent="0.25">
      <c r="B56" s="18">
        <v>46</v>
      </c>
      <c r="C56" s="45" t="s">
        <v>45</v>
      </c>
      <c r="D56" s="38">
        <v>1</v>
      </c>
      <c r="E56" s="39">
        <v>29.95</v>
      </c>
      <c r="F56" s="39">
        <v>35.49</v>
      </c>
      <c r="G56" s="63">
        <v>0.35</v>
      </c>
      <c r="H56" s="40">
        <f t="shared" ref="H56:H87" si="3">IF($H$10="","",$H$10)</f>
        <v>7.0000000000000001E-3</v>
      </c>
      <c r="I56" s="41">
        <f t="shared" ref="I56:I87" si="4">IFERROR(F56+(F56*G56)+(F56*H56),"")</f>
        <v>48.159930000000003</v>
      </c>
      <c r="J56" s="20">
        <f t="shared" ref="J56:J87" si="5">IFERROR(D56*I56,"")</f>
        <v>48.159930000000003</v>
      </c>
    </row>
    <row r="57" spans="2:10" s="15" customFormat="1" x14ac:dyDescent="0.25">
      <c r="B57" s="18">
        <v>47</v>
      </c>
      <c r="C57" s="45" t="s">
        <v>46</v>
      </c>
      <c r="D57" s="38">
        <v>7759</v>
      </c>
      <c r="E57" s="39">
        <v>28.88</v>
      </c>
      <c r="F57" s="39">
        <v>34.18</v>
      </c>
      <c r="G57" s="63">
        <v>0.35</v>
      </c>
      <c r="H57" s="40">
        <f t="shared" si="3"/>
        <v>7.0000000000000001E-3</v>
      </c>
      <c r="I57" s="41">
        <f t="shared" si="4"/>
        <v>46.382260000000002</v>
      </c>
      <c r="J57" s="20">
        <f t="shared" si="5"/>
        <v>359879.95534000004</v>
      </c>
    </row>
    <row r="58" spans="2:10" s="15" customFormat="1" x14ac:dyDescent="0.25">
      <c r="B58" s="18">
        <v>48</v>
      </c>
      <c r="C58" s="45" t="s">
        <v>47</v>
      </c>
      <c r="D58" s="38">
        <v>3741.0199999999995</v>
      </c>
      <c r="E58" s="39">
        <v>31.52</v>
      </c>
      <c r="F58" s="39">
        <v>37.4</v>
      </c>
      <c r="G58" s="63">
        <v>0.35</v>
      </c>
      <c r="H58" s="40">
        <f t="shared" si="3"/>
        <v>7.0000000000000001E-3</v>
      </c>
      <c r="I58" s="41">
        <f t="shared" si="4"/>
        <v>50.751799999999996</v>
      </c>
      <c r="J58" s="20">
        <f t="shared" si="5"/>
        <v>189863.49883599996</v>
      </c>
    </row>
    <row r="59" spans="2:10" s="15" customFormat="1" x14ac:dyDescent="0.25">
      <c r="B59" s="18">
        <v>49</v>
      </c>
      <c r="C59" s="45" t="s">
        <v>48</v>
      </c>
      <c r="D59" s="38">
        <v>821</v>
      </c>
      <c r="E59" s="39">
        <v>28.69</v>
      </c>
      <c r="F59" s="39">
        <v>33.56</v>
      </c>
      <c r="G59" s="63">
        <v>0.35</v>
      </c>
      <c r="H59" s="40">
        <f t="shared" si="3"/>
        <v>7.0000000000000001E-3</v>
      </c>
      <c r="I59" s="41">
        <f t="shared" si="4"/>
        <v>45.540920000000007</v>
      </c>
      <c r="J59" s="20">
        <f t="shared" si="5"/>
        <v>37389.095320000008</v>
      </c>
    </row>
    <row r="60" spans="2:10" s="15" customFormat="1" x14ac:dyDescent="0.25">
      <c r="B60" s="18">
        <v>50</v>
      </c>
      <c r="C60" s="45" t="s">
        <v>49</v>
      </c>
      <c r="D60" s="38">
        <v>7486</v>
      </c>
      <c r="E60" s="39">
        <v>30.96</v>
      </c>
      <c r="F60" s="39">
        <v>36.29</v>
      </c>
      <c r="G60" s="63">
        <v>0.35</v>
      </c>
      <c r="H60" s="40">
        <f t="shared" si="3"/>
        <v>7.0000000000000001E-3</v>
      </c>
      <c r="I60" s="41">
        <f t="shared" si="4"/>
        <v>49.245530000000002</v>
      </c>
      <c r="J60" s="20">
        <f t="shared" si="5"/>
        <v>368652.03758</v>
      </c>
    </row>
    <row r="61" spans="2:10" s="15" customFormat="1" x14ac:dyDescent="0.25">
      <c r="B61" s="18">
        <v>51</v>
      </c>
      <c r="C61" s="45" t="s">
        <v>50</v>
      </c>
      <c r="D61" s="38">
        <v>43806</v>
      </c>
      <c r="E61" s="39">
        <v>34.9</v>
      </c>
      <c r="F61" s="39">
        <v>41.02</v>
      </c>
      <c r="G61" s="63">
        <v>0.35</v>
      </c>
      <c r="H61" s="40">
        <f t="shared" si="3"/>
        <v>7.0000000000000001E-3</v>
      </c>
      <c r="I61" s="41">
        <f t="shared" si="4"/>
        <v>55.664140000000003</v>
      </c>
      <c r="J61" s="20">
        <f t="shared" si="5"/>
        <v>2438423.31684</v>
      </c>
    </row>
    <row r="62" spans="2:10" s="15" customFormat="1" x14ac:dyDescent="0.25">
      <c r="B62" s="18">
        <v>52</v>
      </c>
      <c r="C62" s="45" t="s">
        <v>51</v>
      </c>
      <c r="D62" s="38">
        <v>3274</v>
      </c>
      <c r="E62" s="39">
        <v>34.85</v>
      </c>
      <c r="F62" s="39">
        <v>41.43</v>
      </c>
      <c r="G62" s="63">
        <v>0.35</v>
      </c>
      <c r="H62" s="40">
        <f t="shared" si="3"/>
        <v>7.0000000000000001E-3</v>
      </c>
      <c r="I62" s="41">
        <f t="shared" si="4"/>
        <v>56.220509999999997</v>
      </c>
      <c r="J62" s="20">
        <f t="shared" si="5"/>
        <v>184065.94973999998</v>
      </c>
    </row>
    <row r="63" spans="2:10" s="15" customFormat="1" x14ac:dyDescent="0.25">
      <c r="B63" s="18">
        <v>53</v>
      </c>
      <c r="C63" s="47" t="s">
        <v>157</v>
      </c>
      <c r="D63" s="38">
        <v>1</v>
      </c>
      <c r="E63" s="39">
        <v>16.53</v>
      </c>
      <c r="F63" s="39">
        <v>19.04</v>
      </c>
      <c r="G63" s="63">
        <v>0.35</v>
      </c>
      <c r="H63" s="40">
        <f t="shared" si="3"/>
        <v>7.0000000000000001E-3</v>
      </c>
      <c r="I63" s="41">
        <f t="shared" si="4"/>
        <v>25.83728</v>
      </c>
      <c r="J63" s="20">
        <f t="shared" si="5"/>
        <v>25.83728</v>
      </c>
    </row>
    <row r="64" spans="2:10" s="15" customFormat="1" x14ac:dyDescent="0.25">
      <c r="B64" s="18">
        <v>54</v>
      </c>
      <c r="C64" s="46" t="s">
        <v>52</v>
      </c>
      <c r="D64" s="38">
        <v>2849.6800000000003</v>
      </c>
      <c r="E64" s="39">
        <v>57.07</v>
      </c>
      <c r="F64" s="39">
        <v>73.900000000000006</v>
      </c>
      <c r="G64" s="63">
        <v>0.35</v>
      </c>
      <c r="H64" s="40">
        <f t="shared" si="3"/>
        <v>7.0000000000000001E-3</v>
      </c>
      <c r="I64" s="41">
        <f t="shared" si="4"/>
        <v>100.28230000000002</v>
      </c>
      <c r="J64" s="20">
        <f t="shared" si="5"/>
        <v>285772.46466400009</v>
      </c>
    </row>
    <row r="65" spans="2:10" s="15" customFormat="1" x14ac:dyDescent="0.25">
      <c r="B65" s="18">
        <v>55</v>
      </c>
      <c r="C65" s="47" t="s">
        <v>158</v>
      </c>
      <c r="D65" s="38">
        <v>2308.7199999999998</v>
      </c>
      <c r="E65" s="39">
        <v>23.75</v>
      </c>
      <c r="F65" s="39">
        <v>27.88</v>
      </c>
      <c r="G65" s="63">
        <v>0.35</v>
      </c>
      <c r="H65" s="40">
        <f t="shared" si="3"/>
        <v>7.0000000000000001E-3</v>
      </c>
      <c r="I65" s="41">
        <f t="shared" si="4"/>
        <v>37.833159999999999</v>
      </c>
      <c r="J65" s="20">
        <f t="shared" si="5"/>
        <v>87346.173155199998</v>
      </c>
    </row>
    <row r="66" spans="2:10" s="15" customFormat="1" x14ac:dyDescent="0.25">
      <c r="B66" s="18">
        <v>56</v>
      </c>
      <c r="C66" s="47" t="s">
        <v>159</v>
      </c>
      <c r="D66" s="38">
        <v>1</v>
      </c>
      <c r="E66" s="39">
        <v>33.54</v>
      </c>
      <c r="F66" s="39">
        <v>39.6</v>
      </c>
      <c r="G66" s="63">
        <v>0.35</v>
      </c>
      <c r="H66" s="40">
        <f t="shared" si="3"/>
        <v>7.0000000000000001E-3</v>
      </c>
      <c r="I66" s="41">
        <f t="shared" si="4"/>
        <v>53.737200000000001</v>
      </c>
      <c r="J66" s="20">
        <f t="shared" si="5"/>
        <v>53.737200000000001</v>
      </c>
    </row>
    <row r="67" spans="2:10" s="15" customFormat="1" x14ac:dyDescent="0.25">
      <c r="B67" s="18">
        <v>57</v>
      </c>
      <c r="C67" s="46" t="s">
        <v>54</v>
      </c>
      <c r="D67" s="38">
        <v>7606.8066666666655</v>
      </c>
      <c r="E67" s="39">
        <v>22.57</v>
      </c>
      <c r="F67" s="39">
        <v>26.14</v>
      </c>
      <c r="G67" s="63">
        <v>0.35</v>
      </c>
      <c r="H67" s="40">
        <f t="shared" si="3"/>
        <v>7.0000000000000001E-3</v>
      </c>
      <c r="I67" s="41">
        <f t="shared" si="4"/>
        <v>35.471980000000002</v>
      </c>
      <c r="J67" s="20">
        <f t="shared" si="5"/>
        <v>269828.49394386663</v>
      </c>
    </row>
    <row r="68" spans="2:10" s="15" customFormat="1" x14ac:dyDescent="0.25">
      <c r="B68" s="18">
        <v>58</v>
      </c>
      <c r="C68" s="37" t="s">
        <v>55</v>
      </c>
      <c r="D68" s="38">
        <v>1</v>
      </c>
      <c r="E68" s="39">
        <v>12.5</v>
      </c>
      <c r="F68" s="39">
        <v>14.12</v>
      </c>
      <c r="G68" s="63">
        <v>0.35</v>
      </c>
      <c r="H68" s="40">
        <f t="shared" si="3"/>
        <v>7.0000000000000001E-3</v>
      </c>
      <c r="I68" s="41">
        <f t="shared" si="4"/>
        <v>19.160839999999997</v>
      </c>
      <c r="J68" s="20">
        <f t="shared" si="5"/>
        <v>19.160839999999997</v>
      </c>
    </row>
    <row r="69" spans="2:10" s="15" customFormat="1" x14ac:dyDescent="0.25">
      <c r="B69" s="18">
        <v>59</v>
      </c>
      <c r="C69" s="37" t="s">
        <v>160</v>
      </c>
      <c r="D69" s="38">
        <v>15111.253333333332</v>
      </c>
      <c r="E69" s="39">
        <v>23.22</v>
      </c>
      <c r="F69" s="39">
        <v>26.92</v>
      </c>
      <c r="G69" s="63">
        <v>0.35</v>
      </c>
      <c r="H69" s="40">
        <f t="shared" si="3"/>
        <v>7.0000000000000001E-3</v>
      </c>
      <c r="I69" s="41">
        <f t="shared" si="4"/>
        <v>36.530439999999999</v>
      </c>
      <c r="J69" s="20">
        <f t="shared" si="5"/>
        <v>552020.73321813322</v>
      </c>
    </row>
    <row r="70" spans="2:10" s="15" customFormat="1" x14ac:dyDescent="0.25">
      <c r="B70" s="18">
        <v>60</v>
      </c>
      <c r="C70" s="37" t="s">
        <v>161</v>
      </c>
      <c r="D70" s="38">
        <v>573</v>
      </c>
      <c r="E70" s="39">
        <v>23.47</v>
      </c>
      <c r="F70" s="39">
        <v>27.2</v>
      </c>
      <c r="G70" s="63">
        <v>0.35</v>
      </c>
      <c r="H70" s="40">
        <f t="shared" si="3"/>
        <v>7.0000000000000001E-3</v>
      </c>
      <c r="I70" s="41">
        <f t="shared" si="4"/>
        <v>36.910399999999996</v>
      </c>
      <c r="J70" s="20">
        <f t="shared" si="5"/>
        <v>21149.659199999998</v>
      </c>
    </row>
    <row r="71" spans="2:10" s="15" customFormat="1" x14ac:dyDescent="0.25">
      <c r="B71" s="18">
        <v>61</v>
      </c>
      <c r="C71" s="47" t="s">
        <v>174</v>
      </c>
      <c r="D71" s="38">
        <v>1</v>
      </c>
      <c r="E71" s="39">
        <v>14.04</v>
      </c>
      <c r="F71" s="39">
        <v>15.95</v>
      </c>
      <c r="G71" s="63">
        <v>0.35</v>
      </c>
      <c r="H71" s="40">
        <f t="shared" si="3"/>
        <v>7.0000000000000001E-3</v>
      </c>
      <c r="I71" s="41">
        <f t="shared" si="4"/>
        <v>21.64415</v>
      </c>
      <c r="J71" s="20">
        <f t="shared" si="5"/>
        <v>21.64415</v>
      </c>
    </row>
    <row r="72" spans="2:10" s="15" customFormat="1" x14ac:dyDescent="0.25">
      <c r="B72" s="18">
        <v>62</v>
      </c>
      <c r="C72" s="47" t="s">
        <v>57</v>
      </c>
      <c r="D72" s="38">
        <v>895</v>
      </c>
      <c r="E72" s="39">
        <v>19.61</v>
      </c>
      <c r="F72" s="39">
        <v>22.79</v>
      </c>
      <c r="G72" s="63">
        <v>0.35</v>
      </c>
      <c r="H72" s="40">
        <f t="shared" si="3"/>
        <v>7.0000000000000001E-3</v>
      </c>
      <c r="I72" s="41">
        <f t="shared" si="4"/>
        <v>30.926029999999997</v>
      </c>
      <c r="J72" s="20">
        <f t="shared" si="5"/>
        <v>27678.796849999999</v>
      </c>
    </row>
    <row r="73" spans="2:10" s="15" customFormat="1" x14ac:dyDescent="0.25">
      <c r="B73" s="18">
        <v>63</v>
      </c>
      <c r="C73" s="47" t="s">
        <v>58</v>
      </c>
      <c r="D73" s="38">
        <v>13859.54</v>
      </c>
      <c r="E73" s="39">
        <v>20.85</v>
      </c>
      <c r="F73" s="39">
        <v>24.31</v>
      </c>
      <c r="G73" s="63">
        <v>0.35</v>
      </c>
      <c r="H73" s="40">
        <f t="shared" si="3"/>
        <v>7.0000000000000001E-3</v>
      </c>
      <c r="I73" s="41">
        <f t="shared" si="4"/>
        <v>32.988669999999999</v>
      </c>
      <c r="J73" s="20">
        <f t="shared" si="5"/>
        <v>457207.79141180002</v>
      </c>
    </row>
    <row r="74" spans="2:10" s="15" customFormat="1" x14ac:dyDescent="0.25">
      <c r="B74" s="18">
        <v>64</v>
      </c>
      <c r="C74" s="47" t="s">
        <v>59</v>
      </c>
      <c r="D74" s="38">
        <v>14706.86</v>
      </c>
      <c r="E74" s="39">
        <v>21.88</v>
      </c>
      <c r="F74" s="39">
        <v>25.59</v>
      </c>
      <c r="G74" s="63">
        <v>0.35</v>
      </c>
      <c r="H74" s="40">
        <f t="shared" si="3"/>
        <v>7.0000000000000001E-3</v>
      </c>
      <c r="I74" s="41">
        <f t="shared" si="4"/>
        <v>34.725630000000002</v>
      </c>
      <c r="J74" s="20">
        <f t="shared" si="5"/>
        <v>510704.97882180003</v>
      </c>
    </row>
    <row r="75" spans="2:10" s="15" customFormat="1" x14ac:dyDescent="0.25">
      <c r="B75" s="18">
        <v>65</v>
      </c>
      <c r="C75" s="47" t="s">
        <v>60</v>
      </c>
      <c r="D75" s="38">
        <v>10316</v>
      </c>
      <c r="E75" s="39">
        <v>32.049999999999997</v>
      </c>
      <c r="F75" s="39">
        <v>37.6</v>
      </c>
      <c r="G75" s="63">
        <v>0.35</v>
      </c>
      <c r="H75" s="40">
        <f t="shared" si="3"/>
        <v>7.0000000000000001E-3</v>
      </c>
      <c r="I75" s="41">
        <f t="shared" si="4"/>
        <v>51.023200000000003</v>
      </c>
      <c r="J75" s="20">
        <f t="shared" si="5"/>
        <v>526355.33120000002</v>
      </c>
    </row>
    <row r="76" spans="2:10" s="15" customFormat="1" x14ac:dyDescent="0.25">
      <c r="B76" s="18">
        <v>66</v>
      </c>
      <c r="C76" s="47" t="s">
        <v>61</v>
      </c>
      <c r="D76" s="38">
        <v>4389.5</v>
      </c>
      <c r="E76" s="39">
        <v>26.65</v>
      </c>
      <c r="F76" s="39">
        <v>31.1</v>
      </c>
      <c r="G76" s="63">
        <v>0.35</v>
      </c>
      <c r="H76" s="40">
        <f t="shared" si="3"/>
        <v>7.0000000000000001E-3</v>
      </c>
      <c r="I76" s="41">
        <f t="shared" si="4"/>
        <v>42.2027</v>
      </c>
      <c r="J76" s="20">
        <f t="shared" si="5"/>
        <v>185248.75164999999</v>
      </c>
    </row>
    <row r="77" spans="2:10" s="15" customFormat="1" x14ac:dyDescent="0.25">
      <c r="B77" s="18">
        <v>67</v>
      </c>
      <c r="C77" s="47" t="s">
        <v>62</v>
      </c>
      <c r="D77" s="38">
        <v>42799.8</v>
      </c>
      <c r="E77" s="39">
        <v>29.76</v>
      </c>
      <c r="F77" s="39">
        <v>34.840000000000003</v>
      </c>
      <c r="G77" s="63">
        <v>0.35</v>
      </c>
      <c r="H77" s="40">
        <f t="shared" si="3"/>
        <v>7.0000000000000001E-3</v>
      </c>
      <c r="I77" s="41">
        <f t="shared" si="4"/>
        <v>47.277880000000003</v>
      </c>
      <c r="J77" s="20">
        <f t="shared" si="5"/>
        <v>2023483.8084240002</v>
      </c>
    </row>
    <row r="78" spans="2:10" s="15" customFormat="1" x14ac:dyDescent="0.25">
      <c r="B78" s="18">
        <v>68</v>
      </c>
      <c r="C78" s="47" t="s">
        <v>63</v>
      </c>
      <c r="D78" s="38">
        <v>2436.3799999999997</v>
      </c>
      <c r="E78" s="39">
        <v>42.52</v>
      </c>
      <c r="F78" s="39">
        <v>51.19</v>
      </c>
      <c r="G78" s="63">
        <v>0.35</v>
      </c>
      <c r="H78" s="40">
        <f t="shared" si="3"/>
        <v>7.0000000000000001E-3</v>
      </c>
      <c r="I78" s="41">
        <f t="shared" si="4"/>
        <v>69.464829999999992</v>
      </c>
      <c r="J78" s="20">
        <f t="shared" si="5"/>
        <v>169242.72251539995</v>
      </c>
    </row>
    <row r="79" spans="2:10" s="15" customFormat="1" x14ac:dyDescent="0.25">
      <c r="B79" s="18">
        <v>69</v>
      </c>
      <c r="C79" s="47" t="s">
        <v>64</v>
      </c>
      <c r="D79" s="38">
        <v>1</v>
      </c>
      <c r="E79" s="39">
        <v>26.92</v>
      </c>
      <c r="F79" s="39">
        <v>31.79</v>
      </c>
      <c r="G79" s="63">
        <v>0.35</v>
      </c>
      <c r="H79" s="40">
        <f t="shared" si="3"/>
        <v>7.0000000000000001E-3</v>
      </c>
      <c r="I79" s="41">
        <f t="shared" si="4"/>
        <v>43.139029999999998</v>
      </c>
      <c r="J79" s="20">
        <f t="shared" si="5"/>
        <v>43.139029999999998</v>
      </c>
    </row>
    <row r="80" spans="2:10" s="15" customFormat="1" x14ac:dyDescent="0.25">
      <c r="B80" s="18">
        <v>70</v>
      </c>
      <c r="C80" s="47" t="s">
        <v>65</v>
      </c>
      <c r="D80" s="38">
        <v>1</v>
      </c>
      <c r="E80" s="39">
        <v>28.75</v>
      </c>
      <c r="F80" s="39">
        <v>34.020000000000003</v>
      </c>
      <c r="G80" s="63">
        <v>0.35</v>
      </c>
      <c r="H80" s="40">
        <f t="shared" si="3"/>
        <v>7.0000000000000001E-3</v>
      </c>
      <c r="I80" s="41">
        <f t="shared" si="4"/>
        <v>46.165140000000008</v>
      </c>
      <c r="J80" s="20">
        <f t="shared" si="5"/>
        <v>46.165140000000008</v>
      </c>
    </row>
    <row r="81" spans="2:10" s="15" customFormat="1" x14ac:dyDescent="0.25">
      <c r="B81" s="18">
        <v>71</v>
      </c>
      <c r="C81" s="47" t="s">
        <v>66</v>
      </c>
      <c r="D81" s="38">
        <v>2436.3799999999997</v>
      </c>
      <c r="E81" s="39">
        <v>32.090000000000003</v>
      </c>
      <c r="F81" s="39">
        <v>38.090000000000003</v>
      </c>
      <c r="G81" s="63">
        <v>0.35</v>
      </c>
      <c r="H81" s="40">
        <f t="shared" si="3"/>
        <v>7.0000000000000001E-3</v>
      </c>
      <c r="I81" s="41">
        <f t="shared" si="4"/>
        <v>51.688130000000001</v>
      </c>
      <c r="J81" s="20">
        <f t="shared" si="5"/>
        <v>125931.92616939999</v>
      </c>
    </row>
    <row r="82" spans="2:10" s="15" customFormat="1" x14ac:dyDescent="0.25">
      <c r="B82" s="18">
        <v>72</v>
      </c>
      <c r="C82" s="47" t="s">
        <v>67</v>
      </c>
      <c r="D82" s="38">
        <v>1</v>
      </c>
      <c r="E82" s="39">
        <v>61.02</v>
      </c>
      <c r="F82" s="39">
        <v>81.489999999999995</v>
      </c>
      <c r="G82" s="63">
        <v>0.35</v>
      </c>
      <c r="H82" s="40">
        <f t="shared" si="3"/>
        <v>7.0000000000000001E-3</v>
      </c>
      <c r="I82" s="41">
        <f t="shared" si="4"/>
        <v>110.58192999999999</v>
      </c>
      <c r="J82" s="20">
        <f t="shared" si="5"/>
        <v>110.58192999999999</v>
      </c>
    </row>
    <row r="83" spans="2:10" s="15" customFormat="1" x14ac:dyDescent="0.25">
      <c r="B83" s="18">
        <v>73</v>
      </c>
      <c r="C83" s="37" t="s">
        <v>163</v>
      </c>
      <c r="D83" s="38">
        <v>283</v>
      </c>
      <c r="E83" s="39">
        <v>23.92</v>
      </c>
      <c r="F83" s="39">
        <v>27.78</v>
      </c>
      <c r="G83" s="63">
        <v>0.35</v>
      </c>
      <c r="H83" s="40">
        <f t="shared" si="3"/>
        <v>7.0000000000000001E-3</v>
      </c>
      <c r="I83" s="41">
        <f t="shared" si="4"/>
        <v>37.69746</v>
      </c>
      <c r="J83" s="20">
        <f t="shared" si="5"/>
        <v>10668.38118</v>
      </c>
    </row>
    <row r="84" spans="2:10" s="15" customFormat="1" x14ac:dyDescent="0.25">
      <c r="B84" s="18">
        <v>74</v>
      </c>
      <c r="C84" s="46" t="s">
        <v>164</v>
      </c>
      <c r="D84" s="38">
        <v>497.5</v>
      </c>
      <c r="E84" s="39">
        <v>21.43</v>
      </c>
      <c r="F84" s="39">
        <v>24.74</v>
      </c>
      <c r="G84" s="63">
        <v>0.35</v>
      </c>
      <c r="H84" s="40">
        <f t="shared" si="3"/>
        <v>7.0000000000000001E-3</v>
      </c>
      <c r="I84" s="41">
        <f t="shared" si="4"/>
        <v>33.572180000000003</v>
      </c>
      <c r="J84" s="20">
        <f t="shared" si="5"/>
        <v>16702.15955</v>
      </c>
    </row>
    <row r="85" spans="2:10" s="15" customFormat="1" x14ac:dyDescent="0.25">
      <c r="B85" s="18">
        <v>75</v>
      </c>
      <c r="C85" s="37" t="s">
        <v>165</v>
      </c>
      <c r="D85" s="38">
        <v>1</v>
      </c>
      <c r="E85" s="39">
        <v>14.22</v>
      </c>
      <c r="F85" s="39">
        <v>16.34</v>
      </c>
      <c r="G85" s="63">
        <v>0.35</v>
      </c>
      <c r="H85" s="40">
        <f t="shared" si="3"/>
        <v>7.0000000000000001E-3</v>
      </c>
      <c r="I85" s="41">
        <f t="shared" si="4"/>
        <v>22.173379999999998</v>
      </c>
      <c r="J85" s="20">
        <f t="shared" si="5"/>
        <v>22.173379999999998</v>
      </c>
    </row>
    <row r="86" spans="2:10" s="15" customFormat="1" x14ac:dyDescent="0.25">
      <c r="B86" s="18">
        <v>76</v>
      </c>
      <c r="C86" s="47" t="s">
        <v>68</v>
      </c>
      <c r="D86" s="38">
        <v>1</v>
      </c>
      <c r="E86" s="39">
        <v>30.06</v>
      </c>
      <c r="F86" s="39">
        <v>35.61</v>
      </c>
      <c r="G86" s="63">
        <v>0.35</v>
      </c>
      <c r="H86" s="40">
        <f t="shared" si="3"/>
        <v>7.0000000000000001E-3</v>
      </c>
      <c r="I86" s="41">
        <f t="shared" si="4"/>
        <v>48.322769999999998</v>
      </c>
      <c r="J86" s="20">
        <f t="shared" si="5"/>
        <v>48.322769999999998</v>
      </c>
    </row>
    <row r="87" spans="2:10" s="15" customFormat="1" x14ac:dyDescent="0.25">
      <c r="B87" s="18">
        <v>77</v>
      </c>
      <c r="C87" s="47" t="s">
        <v>69</v>
      </c>
      <c r="D87" s="38">
        <v>15283.1</v>
      </c>
      <c r="E87" s="39">
        <v>26.29</v>
      </c>
      <c r="F87" s="39">
        <v>31.02</v>
      </c>
      <c r="G87" s="63">
        <v>0.35</v>
      </c>
      <c r="H87" s="40">
        <f t="shared" si="3"/>
        <v>7.0000000000000001E-3</v>
      </c>
      <c r="I87" s="41">
        <f t="shared" si="4"/>
        <v>42.094139999999996</v>
      </c>
      <c r="J87" s="20">
        <f t="shared" si="5"/>
        <v>643328.95103399991</v>
      </c>
    </row>
    <row r="88" spans="2:10" s="15" customFormat="1" x14ac:dyDescent="0.25">
      <c r="B88" s="18">
        <v>78</v>
      </c>
      <c r="C88" s="47" t="s">
        <v>70</v>
      </c>
      <c r="D88" s="38">
        <v>28157.08</v>
      </c>
      <c r="E88" s="39">
        <v>28.25</v>
      </c>
      <c r="F88" s="39">
        <v>33.409999999999997</v>
      </c>
      <c r="G88" s="63">
        <v>0.35</v>
      </c>
      <c r="H88" s="40">
        <f t="shared" ref="H88:H119" si="6">IF($H$10="","",$H$10)</f>
        <v>7.0000000000000001E-3</v>
      </c>
      <c r="I88" s="41">
        <f t="shared" ref="I88:I115" si="7">IFERROR(F88+(F88*G88)+(F88*H88),"")</f>
        <v>45.33737</v>
      </c>
      <c r="J88" s="20">
        <f t="shared" ref="J88:J119" si="8">IFERROR(D88*I88,"")</f>
        <v>1276567.9540796001</v>
      </c>
    </row>
    <row r="89" spans="2:10" s="15" customFormat="1" x14ac:dyDescent="0.25">
      <c r="B89" s="18">
        <v>79</v>
      </c>
      <c r="C89" s="47" t="s">
        <v>71</v>
      </c>
      <c r="D89" s="38">
        <v>1</v>
      </c>
      <c r="E89" s="39">
        <v>31.65</v>
      </c>
      <c r="F89" s="39">
        <v>37.549999999999997</v>
      </c>
      <c r="G89" s="63">
        <v>0.35</v>
      </c>
      <c r="H89" s="40">
        <f t="shared" si="6"/>
        <v>7.0000000000000001E-3</v>
      </c>
      <c r="I89" s="41">
        <f t="shared" si="7"/>
        <v>50.955349999999996</v>
      </c>
      <c r="J89" s="20">
        <f t="shared" si="8"/>
        <v>50.955349999999996</v>
      </c>
    </row>
    <row r="90" spans="2:10" s="15" customFormat="1" x14ac:dyDescent="0.25">
      <c r="B90" s="18">
        <v>80</v>
      </c>
      <c r="C90" s="46" t="s">
        <v>167</v>
      </c>
      <c r="D90" s="38">
        <v>4861</v>
      </c>
      <c r="E90" s="39">
        <v>12.5</v>
      </c>
      <c r="F90" s="39">
        <v>14.32</v>
      </c>
      <c r="G90" s="63">
        <v>0.35</v>
      </c>
      <c r="H90" s="40">
        <f t="shared" si="6"/>
        <v>7.0000000000000001E-3</v>
      </c>
      <c r="I90" s="41">
        <f t="shared" si="7"/>
        <v>19.43224</v>
      </c>
      <c r="J90" s="20">
        <f t="shared" si="8"/>
        <v>94460.118640000001</v>
      </c>
    </row>
    <row r="91" spans="2:10" s="15" customFormat="1" x14ac:dyDescent="0.25">
      <c r="B91" s="18">
        <v>81</v>
      </c>
      <c r="C91" s="37" t="s">
        <v>166</v>
      </c>
      <c r="D91" s="38">
        <v>16483.739999999998</v>
      </c>
      <c r="E91" s="39">
        <v>21.47</v>
      </c>
      <c r="F91" s="39">
        <v>25.08</v>
      </c>
      <c r="G91" s="63">
        <v>0.35</v>
      </c>
      <c r="H91" s="40">
        <f t="shared" si="6"/>
        <v>7.0000000000000001E-3</v>
      </c>
      <c r="I91" s="41">
        <f t="shared" si="7"/>
        <v>34.033559999999994</v>
      </c>
      <c r="J91" s="20">
        <f t="shared" si="8"/>
        <v>561000.35431439988</v>
      </c>
    </row>
    <row r="92" spans="2:10" s="15" customFormat="1" x14ac:dyDescent="0.25">
      <c r="B92" s="18">
        <v>82</v>
      </c>
      <c r="C92" s="47" t="s">
        <v>73</v>
      </c>
      <c r="D92" s="38">
        <v>115680.71999999994</v>
      </c>
      <c r="E92" s="39">
        <v>21.51</v>
      </c>
      <c r="F92" s="39">
        <v>24.96</v>
      </c>
      <c r="G92" s="63">
        <v>0.35</v>
      </c>
      <c r="H92" s="40">
        <f t="shared" si="6"/>
        <v>7.0000000000000001E-3</v>
      </c>
      <c r="I92" s="41">
        <f t="shared" si="7"/>
        <v>33.870719999999999</v>
      </c>
      <c r="J92" s="20">
        <f t="shared" si="8"/>
        <v>3918189.276518398</v>
      </c>
    </row>
    <row r="93" spans="2:10" s="15" customFormat="1" x14ac:dyDescent="0.25">
      <c r="B93" s="18">
        <v>83</v>
      </c>
      <c r="C93" s="46" t="s">
        <v>168</v>
      </c>
      <c r="D93" s="38">
        <v>225</v>
      </c>
      <c r="E93" s="39">
        <v>28.27</v>
      </c>
      <c r="F93" s="39">
        <v>33.03</v>
      </c>
      <c r="G93" s="63">
        <v>0.35</v>
      </c>
      <c r="H93" s="40">
        <f t="shared" si="6"/>
        <v>7.0000000000000001E-3</v>
      </c>
      <c r="I93" s="41">
        <f t="shared" si="7"/>
        <v>44.821709999999996</v>
      </c>
      <c r="J93" s="20">
        <f t="shared" si="8"/>
        <v>10084.884749999999</v>
      </c>
    </row>
    <row r="94" spans="2:10" s="15" customFormat="1" x14ac:dyDescent="0.25">
      <c r="B94" s="18">
        <v>84</v>
      </c>
      <c r="C94" s="47" t="s">
        <v>79</v>
      </c>
      <c r="D94" s="38">
        <v>1</v>
      </c>
      <c r="E94" s="39">
        <v>29.81</v>
      </c>
      <c r="F94" s="39">
        <v>35.31</v>
      </c>
      <c r="G94" s="63">
        <v>0.35</v>
      </c>
      <c r="H94" s="40">
        <f t="shared" si="6"/>
        <v>7.0000000000000001E-3</v>
      </c>
      <c r="I94" s="41">
        <f t="shared" si="7"/>
        <v>47.915669999999999</v>
      </c>
      <c r="J94" s="20">
        <f t="shared" si="8"/>
        <v>47.915669999999999</v>
      </c>
    </row>
    <row r="95" spans="2:10" s="15" customFormat="1" x14ac:dyDescent="0.25">
      <c r="B95" s="18">
        <v>85</v>
      </c>
      <c r="C95" s="47" t="s">
        <v>80</v>
      </c>
      <c r="D95" s="38">
        <v>1</v>
      </c>
      <c r="E95" s="39">
        <v>32.06</v>
      </c>
      <c r="F95" s="39">
        <v>38.049999999999997</v>
      </c>
      <c r="G95" s="63">
        <v>0.35</v>
      </c>
      <c r="H95" s="40">
        <f t="shared" si="6"/>
        <v>7.0000000000000001E-3</v>
      </c>
      <c r="I95" s="41">
        <f t="shared" si="7"/>
        <v>51.633849999999995</v>
      </c>
      <c r="J95" s="20">
        <f t="shared" si="8"/>
        <v>51.633849999999995</v>
      </c>
    </row>
    <row r="96" spans="2:10" s="15" customFormat="1" x14ac:dyDescent="0.25">
      <c r="B96" s="18">
        <v>86</v>
      </c>
      <c r="C96" s="47" t="s">
        <v>81</v>
      </c>
      <c r="D96" s="38">
        <v>1598</v>
      </c>
      <c r="E96" s="39">
        <v>36.11</v>
      </c>
      <c r="F96" s="39">
        <v>42.96</v>
      </c>
      <c r="G96" s="63">
        <v>0.35</v>
      </c>
      <c r="H96" s="40">
        <f t="shared" si="6"/>
        <v>7.0000000000000001E-3</v>
      </c>
      <c r="I96" s="41">
        <f t="shared" si="7"/>
        <v>58.296720000000001</v>
      </c>
      <c r="J96" s="20">
        <f t="shared" si="8"/>
        <v>93158.158559999996</v>
      </c>
    </row>
    <row r="97" spans="2:10" s="15" customFormat="1" x14ac:dyDescent="0.25">
      <c r="B97" s="18">
        <v>87</v>
      </c>
      <c r="C97" s="47" t="s">
        <v>175</v>
      </c>
      <c r="D97" s="38">
        <v>194240.75333333336</v>
      </c>
      <c r="E97" s="39">
        <v>27.69</v>
      </c>
      <c r="F97" s="39">
        <v>31.67</v>
      </c>
      <c r="G97" s="63">
        <v>0.35</v>
      </c>
      <c r="H97" s="40">
        <f t="shared" si="6"/>
        <v>7.0000000000000001E-3</v>
      </c>
      <c r="I97" s="41">
        <f t="shared" si="7"/>
        <v>42.976190000000003</v>
      </c>
      <c r="J97" s="20">
        <f t="shared" si="8"/>
        <v>8347727.5209964681</v>
      </c>
    </row>
    <row r="98" spans="2:10" s="15" customFormat="1" x14ac:dyDescent="0.25">
      <c r="B98" s="18">
        <v>88</v>
      </c>
      <c r="C98" s="47" t="s">
        <v>82</v>
      </c>
      <c r="D98" s="38">
        <v>872.5</v>
      </c>
      <c r="E98" s="39">
        <v>34.630000000000003</v>
      </c>
      <c r="F98" s="39">
        <v>40</v>
      </c>
      <c r="G98" s="63">
        <v>0.35</v>
      </c>
      <c r="H98" s="40">
        <f t="shared" si="6"/>
        <v>7.0000000000000001E-3</v>
      </c>
      <c r="I98" s="41">
        <f t="shared" si="7"/>
        <v>54.28</v>
      </c>
      <c r="J98" s="20">
        <f t="shared" si="8"/>
        <v>47359.3</v>
      </c>
    </row>
    <row r="99" spans="2:10" s="15" customFormat="1" x14ac:dyDescent="0.25">
      <c r="B99" s="18">
        <v>89</v>
      </c>
      <c r="C99" s="47" t="s">
        <v>83</v>
      </c>
      <c r="D99" s="38">
        <v>39638.759999999995</v>
      </c>
      <c r="E99" s="39">
        <v>43.12</v>
      </c>
      <c r="F99" s="39">
        <v>50.35</v>
      </c>
      <c r="G99" s="63">
        <v>0.35</v>
      </c>
      <c r="H99" s="40">
        <f t="shared" si="6"/>
        <v>7.0000000000000001E-3</v>
      </c>
      <c r="I99" s="41">
        <f t="shared" si="7"/>
        <v>68.324950000000001</v>
      </c>
      <c r="J99" s="20">
        <f t="shared" si="8"/>
        <v>2708316.2950619995</v>
      </c>
    </row>
    <row r="100" spans="2:10" s="15" customFormat="1" x14ac:dyDescent="0.25">
      <c r="B100" s="18">
        <v>90</v>
      </c>
      <c r="C100" s="47" t="s">
        <v>169</v>
      </c>
      <c r="D100" s="38">
        <v>1</v>
      </c>
      <c r="E100" s="39">
        <v>32.6</v>
      </c>
      <c r="F100" s="39">
        <v>38.5</v>
      </c>
      <c r="G100" s="63">
        <v>0.35</v>
      </c>
      <c r="H100" s="40">
        <f t="shared" si="6"/>
        <v>7.0000000000000001E-3</v>
      </c>
      <c r="I100" s="41">
        <f t="shared" si="7"/>
        <v>52.244500000000002</v>
      </c>
      <c r="J100" s="20">
        <f t="shared" si="8"/>
        <v>52.244500000000002</v>
      </c>
    </row>
    <row r="101" spans="2:10" s="15" customFormat="1" x14ac:dyDescent="0.25">
      <c r="B101" s="18">
        <v>91</v>
      </c>
      <c r="C101" s="47" t="s">
        <v>84</v>
      </c>
      <c r="D101" s="38">
        <v>1</v>
      </c>
      <c r="E101" s="39">
        <v>41.77</v>
      </c>
      <c r="F101" s="39">
        <v>49.23</v>
      </c>
      <c r="G101" s="63">
        <v>0.35</v>
      </c>
      <c r="H101" s="40">
        <f t="shared" si="6"/>
        <v>7.0000000000000001E-3</v>
      </c>
      <c r="I101" s="41">
        <f t="shared" si="7"/>
        <v>66.805109999999999</v>
      </c>
      <c r="J101" s="20">
        <f t="shared" si="8"/>
        <v>66.805109999999999</v>
      </c>
    </row>
    <row r="102" spans="2:10" s="15" customFormat="1" x14ac:dyDescent="0.25">
      <c r="B102" s="18">
        <v>92</v>
      </c>
      <c r="C102" s="47" t="s">
        <v>85</v>
      </c>
      <c r="D102" s="38">
        <v>29917</v>
      </c>
      <c r="E102" s="39">
        <v>27.88</v>
      </c>
      <c r="F102" s="39">
        <v>32.630000000000003</v>
      </c>
      <c r="G102" s="63">
        <v>0.35</v>
      </c>
      <c r="H102" s="40">
        <f t="shared" si="6"/>
        <v>7.0000000000000001E-3</v>
      </c>
      <c r="I102" s="41">
        <f t="shared" si="7"/>
        <v>44.278909999999996</v>
      </c>
      <c r="J102" s="20">
        <f t="shared" si="8"/>
        <v>1324692.15047</v>
      </c>
    </row>
    <row r="103" spans="2:10" s="15" customFormat="1" x14ac:dyDescent="0.25">
      <c r="B103" s="18">
        <v>93</v>
      </c>
      <c r="C103" s="47" t="s">
        <v>170</v>
      </c>
      <c r="D103" s="38">
        <v>6386.373333333333</v>
      </c>
      <c r="E103" s="39">
        <v>47.58</v>
      </c>
      <c r="F103" s="39">
        <v>55.23</v>
      </c>
      <c r="G103" s="63">
        <v>0.35</v>
      </c>
      <c r="H103" s="40">
        <f t="shared" si="6"/>
        <v>7.0000000000000001E-3</v>
      </c>
      <c r="I103" s="41">
        <f t="shared" si="7"/>
        <v>74.947109999999995</v>
      </c>
      <c r="J103" s="20">
        <f t="shared" si="8"/>
        <v>478640.22471439996</v>
      </c>
    </row>
    <row r="104" spans="2:10" s="15" customFormat="1" x14ac:dyDescent="0.25">
      <c r="B104" s="18">
        <v>94</v>
      </c>
      <c r="C104" s="47" t="s">
        <v>171</v>
      </c>
      <c r="D104" s="38">
        <v>1</v>
      </c>
      <c r="E104" s="39">
        <v>15.4</v>
      </c>
      <c r="F104" s="39">
        <v>17.989999999999998</v>
      </c>
      <c r="G104" s="63">
        <v>0.35</v>
      </c>
      <c r="H104" s="40">
        <f t="shared" si="6"/>
        <v>7.0000000000000001E-3</v>
      </c>
      <c r="I104" s="41">
        <f t="shared" si="7"/>
        <v>24.412429999999997</v>
      </c>
      <c r="J104" s="20">
        <f t="shared" si="8"/>
        <v>24.412429999999997</v>
      </c>
    </row>
    <row r="105" spans="2:10" s="15" customFormat="1" x14ac:dyDescent="0.25">
      <c r="B105" s="18">
        <v>95</v>
      </c>
      <c r="C105" s="46" t="s">
        <v>172</v>
      </c>
      <c r="D105" s="38">
        <v>2538.2800000000002</v>
      </c>
      <c r="E105" s="39">
        <v>27.05</v>
      </c>
      <c r="F105" s="39">
        <v>31.52</v>
      </c>
      <c r="G105" s="63">
        <v>0.35</v>
      </c>
      <c r="H105" s="40">
        <f t="shared" si="6"/>
        <v>7.0000000000000001E-3</v>
      </c>
      <c r="I105" s="41">
        <f t="shared" si="7"/>
        <v>42.772640000000003</v>
      </c>
      <c r="J105" s="20">
        <f t="shared" si="8"/>
        <v>108568.93665920002</v>
      </c>
    </row>
    <row r="106" spans="2:10" s="15" customFormat="1" x14ac:dyDescent="0.25">
      <c r="B106" s="18">
        <v>96</v>
      </c>
      <c r="C106" s="47" t="s">
        <v>88</v>
      </c>
      <c r="D106" s="38">
        <v>17115</v>
      </c>
      <c r="E106" s="39">
        <v>32.26</v>
      </c>
      <c r="F106" s="39">
        <v>39.57</v>
      </c>
      <c r="G106" s="63">
        <v>0.35</v>
      </c>
      <c r="H106" s="40">
        <f t="shared" si="6"/>
        <v>7.0000000000000001E-3</v>
      </c>
      <c r="I106" s="41">
        <f t="shared" si="7"/>
        <v>53.696489999999997</v>
      </c>
      <c r="J106" s="20">
        <f t="shared" si="8"/>
        <v>919015.42634999997</v>
      </c>
    </row>
    <row r="107" spans="2:10" s="15" customFormat="1" x14ac:dyDescent="0.25">
      <c r="B107" s="18">
        <v>97</v>
      </c>
      <c r="C107" s="47" t="s">
        <v>89</v>
      </c>
      <c r="D107" s="38">
        <v>47497.926666666666</v>
      </c>
      <c r="E107" s="39">
        <v>37.53</v>
      </c>
      <c r="F107" s="39">
        <v>46.32</v>
      </c>
      <c r="G107" s="63">
        <v>0.35</v>
      </c>
      <c r="H107" s="40">
        <f t="shared" si="6"/>
        <v>7.0000000000000001E-3</v>
      </c>
      <c r="I107" s="41">
        <f t="shared" si="7"/>
        <v>62.85624</v>
      </c>
      <c r="J107" s="20">
        <f t="shared" si="8"/>
        <v>2985541.0780623998</v>
      </c>
    </row>
    <row r="108" spans="2:10" s="15" customFormat="1" x14ac:dyDescent="0.25">
      <c r="B108" s="18">
        <v>98</v>
      </c>
      <c r="C108" s="47" t="s">
        <v>90</v>
      </c>
      <c r="D108" s="38">
        <v>35900.433333333334</v>
      </c>
      <c r="E108" s="39">
        <v>41.67</v>
      </c>
      <c r="F108" s="39">
        <v>51.51</v>
      </c>
      <c r="G108" s="63">
        <v>0.35</v>
      </c>
      <c r="H108" s="40">
        <f t="shared" si="6"/>
        <v>7.0000000000000001E-3</v>
      </c>
      <c r="I108" s="41">
        <f t="shared" si="7"/>
        <v>69.899069999999995</v>
      </c>
      <c r="J108" s="20">
        <f t="shared" si="8"/>
        <v>2509406.9025969999</v>
      </c>
    </row>
    <row r="109" spans="2:10" s="15" customFormat="1" x14ac:dyDescent="0.25">
      <c r="B109" s="18">
        <v>99</v>
      </c>
      <c r="C109" s="47" t="s">
        <v>91</v>
      </c>
      <c r="D109" s="38">
        <v>144830.52666666667</v>
      </c>
      <c r="E109" s="39">
        <v>43.41</v>
      </c>
      <c r="F109" s="39">
        <v>53.67</v>
      </c>
      <c r="G109" s="63">
        <v>0.35</v>
      </c>
      <c r="H109" s="40">
        <f t="shared" si="6"/>
        <v>7.0000000000000001E-3</v>
      </c>
      <c r="I109" s="41">
        <f t="shared" si="7"/>
        <v>72.830190000000002</v>
      </c>
      <c r="J109" s="20">
        <f t="shared" si="8"/>
        <v>10548034.774933401</v>
      </c>
    </row>
    <row r="110" spans="2:10" s="15" customFormat="1" x14ac:dyDescent="0.25">
      <c r="B110" s="18">
        <v>100</v>
      </c>
      <c r="C110" s="46" t="s">
        <v>162</v>
      </c>
      <c r="D110" s="38">
        <v>7058</v>
      </c>
      <c r="E110" s="39">
        <v>24.05</v>
      </c>
      <c r="F110" s="39">
        <v>28.27</v>
      </c>
      <c r="G110" s="63">
        <v>0.35</v>
      </c>
      <c r="H110" s="40">
        <f t="shared" si="6"/>
        <v>7.0000000000000001E-3</v>
      </c>
      <c r="I110" s="41">
        <f t="shared" si="7"/>
        <v>38.362389999999998</v>
      </c>
      <c r="J110" s="20">
        <f t="shared" si="8"/>
        <v>270761.74861999997</v>
      </c>
    </row>
    <row r="111" spans="2:10" s="15" customFormat="1" x14ac:dyDescent="0.25">
      <c r="B111" s="18">
        <v>101</v>
      </c>
      <c r="C111" s="46" t="s">
        <v>173</v>
      </c>
      <c r="D111" s="38">
        <v>1057.9199999999994</v>
      </c>
      <c r="E111" s="39">
        <v>26.41</v>
      </c>
      <c r="F111" s="39">
        <v>31.16</v>
      </c>
      <c r="G111" s="63">
        <v>0.35</v>
      </c>
      <c r="H111" s="40">
        <f t="shared" si="6"/>
        <v>7.0000000000000001E-3</v>
      </c>
      <c r="I111" s="41">
        <f t="shared" si="7"/>
        <v>42.284120000000001</v>
      </c>
      <c r="J111" s="20">
        <f t="shared" si="8"/>
        <v>44733.216230399979</v>
      </c>
    </row>
    <row r="112" spans="2:10" s="15" customFormat="1" x14ac:dyDescent="0.25">
      <c r="B112" s="18">
        <v>102</v>
      </c>
      <c r="C112" s="47" t="s">
        <v>93</v>
      </c>
      <c r="D112" s="38">
        <v>24914.5</v>
      </c>
      <c r="E112" s="39">
        <v>25.34</v>
      </c>
      <c r="F112" s="39">
        <v>29.52</v>
      </c>
      <c r="G112" s="63">
        <v>0.35</v>
      </c>
      <c r="H112" s="40">
        <f t="shared" si="6"/>
        <v>7.0000000000000001E-3</v>
      </c>
      <c r="I112" s="41">
        <f t="shared" si="7"/>
        <v>40.058639999999997</v>
      </c>
      <c r="J112" s="20">
        <f t="shared" si="8"/>
        <v>998040.98627999995</v>
      </c>
    </row>
    <row r="113" spans="2:11" s="15" customFormat="1" x14ac:dyDescent="0.25">
      <c r="B113" s="18">
        <v>103</v>
      </c>
      <c r="C113" s="47" t="s">
        <v>94</v>
      </c>
      <c r="D113" s="38">
        <v>32393.920000000002</v>
      </c>
      <c r="E113" s="39">
        <v>27.33</v>
      </c>
      <c r="F113" s="39">
        <v>31.92</v>
      </c>
      <c r="G113" s="63">
        <v>0.35</v>
      </c>
      <c r="H113" s="40">
        <f t="shared" si="6"/>
        <v>7.0000000000000001E-3</v>
      </c>
      <c r="I113" s="41">
        <f t="shared" si="7"/>
        <v>43.315439999999995</v>
      </c>
      <c r="J113" s="20">
        <f t="shared" si="8"/>
        <v>1403156.8981247998</v>
      </c>
    </row>
    <row r="114" spans="2:11" s="15" customFormat="1" x14ac:dyDescent="0.25">
      <c r="B114" s="18">
        <v>104</v>
      </c>
      <c r="C114" s="47" t="s">
        <v>95</v>
      </c>
      <c r="D114" s="38">
        <v>1</v>
      </c>
      <c r="E114" s="39">
        <v>38.78</v>
      </c>
      <c r="F114" s="39">
        <v>46.65</v>
      </c>
      <c r="G114" s="63">
        <v>0.35</v>
      </c>
      <c r="H114" s="40">
        <f t="shared" si="6"/>
        <v>7.0000000000000001E-3</v>
      </c>
      <c r="I114" s="41">
        <f t="shared" si="7"/>
        <v>63.304049999999989</v>
      </c>
      <c r="J114" s="20">
        <f t="shared" si="8"/>
        <v>63.304049999999989</v>
      </c>
    </row>
    <row r="115" spans="2:11" s="15" customFormat="1" x14ac:dyDescent="0.25">
      <c r="B115" s="18">
        <v>105</v>
      </c>
      <c r="C115" s="47" t="s">
        <v>100</v>
      </c>
      <c r="D115" s="38">
        <v>13348</v>
      </c>
      <c r="E115" s="39">
        <v>31.39</v>
      </c>
      <c r="F115" s="39">
        <v>36.81</v>
      </c>
      <c r="G115" s="63">
        <v>0.35</v>
      </c>
      <c r="H115" s="40">
        <f t="shared" si="6"/>
        <v>7.0000000000000001E-3</v>
      </c>
      <c r="I115" s="41">
        <f t="shared" si="7"/>
        <v>49.951169999999998</v>
      </c>
      <c r="J115" s="20">
        <f t="shared" si="8"/>
        <v>666748.21716</v>
      </c>
    </row>
    <row r="116" spans="2:11" s="15" customFormat="1" x14ac:dyDescent="0.25">
      <c r="B116" s="18">
        <v>106</v>
      </c>
      <c r="C116" s="47" t="s">
        <v>102</v>
      </c>
      <c r="D116" s="38">
        <v>2587.1800000000003</v>
      </c>
      <c r="E116" s="39">
        <v>47.39</v>
      </c>
      <c r="F116" s="39">
        <v>54.02</v>
      </c>
      <c r="G116" s="63">
        <v>0.35</v>
      </c>
      <c r="H116" s="40">
        <f t="shared" si="6"/>
        <v>7.0000000000000001E-3</v>
      </c>
      <c r="I116" s="41">
        <f t="shared" ref="I116:I128" si="9">IFERROR(F116+(F116*G116)+(F116*H116),"")</f>
        <v>73.305140000000009</v>
      </c>
      <c r="J116" s="20">
        <f t="shared" si="8"/>
        <v>189653.59210520005</v>
      </c>
    </row>
    <row r="117" spans="2:11" s="15" customFormat="1" x14ac:dyDescent="0.25">
      <c r="B117" s="18">
        <v>107</v>
      </c>
      <c r="C117" s="37" t="s">
        <v>180</v>
      </c>
      <c r="D117" s="38">
        <v>172</v>
      </c>
      <c r="E117" s="39">
        <v>21.44</v>
      </c>
      <c r="F117" s="39">
        <v>24.74</v>
      </c>
      <c r="G117" s="63">
        <v>0.35</v>
      </c>
      <c r="H117" s="40">
        <f t="shared" si="6"/>
        <v>7.0000000000000001E-3</v>
      </c>
      <c r="I117" s="41">
        <f>IFERROR(F117+(F117*G117)+(F117*H117),"")</f>
        <v>33.572180000000003</v>
      </c>
      <c r="J117" s="20">
        <f t="shared" si="8"/>
        <v>5774.4149600000001</v>
      </c>
    </row>
    <row r="118" spans="2:11" s="15" customFormat="1" x14ac:dyDescent="0.25">
      <c r="B118" s="18">
        <v>108</v>
      </c>
      <c r="C118" s="47" t="s">
        <v>103</v>
      </c>
      <c r="D118" s="38">
        <v>1</v>
      </c>
      <c r="E118" s="39">
        <v>28.26</v>
      </c>
      <c r="F118" s="39">
        <v>33.42</v>
      </c>
      <c r="G118" s="63">
        <v>0.35</v>
      </c>
      <c r="H118" s="40">
        <f t="shared" si="6"/>
        <v>7.0000000000000001E-3</v>
      </c>
      <c r="I118" s="41">
        <f t="shared" si="9"/>
        <v>45.350940000000001</v>
      </c>
      <c r="J118" s="20">
        <f t="shared" si="8"/>
        <v>45.350940000000001</v>
      </c>
    </row>
    <row r="119" spans="2:11" s="15" customFormat="1" x14ac:dyDescent="0.25">
      <c r="B119" s="18">
        <v>109</v>
      </c>
      <c r="C119" s="47" t="s">
        <v>104</v>
      </c>
      <c r="D119" s="38">
        <v>25213.620000000003</v>
      </c>
      <c r="E119" s="39">
        <v>30.07</v>
      </c>
      <c r="F119" s="39">
        <v>35.619999999999997</v>
      </c>
      <c r="G119" s="63">
        <v>0.35</v>
      </c>
      <c r="H119" s="40">
        <f t="shared" si="6"/>
        <v>7.0000000000000001E-3</v>
      </c>
      <c r="I119" s="41">
        <f t="shared" si="9"/>
        <v>48.336339999999993</v>
      </c>
      <c r="J119" s="20">
        <f t="shared" si="8"/>
        <v>1218734.1089508</v>
      </c>
    </row>
    <row r="120" spans="2:11" s="15" customFormat="1" x14ac:dyDescent="0.25">
      <c r="B120" s="18">
        <v>110</v>
      </c>
      <c r="C120" s="47" t="s">
        <v>105</v>
      </c>
      <c r="D120" s="38">
        <v>36707.64</v>
      </c>
      <c r="E120" s="39">
        <v>33.409999999999997</v>
      </c>
      <c r="F120" s="39">
        <v>39.69</v>
      </c>
      <c r="G120" s="63">
        <v>0.35</v>
      </c>
      <c r="H120" s="40">
        <f t="shared" ref="H120:H128" si="10">IF($H$10="","",$H$10)</f>
        <v>7.0000000000000001E-3</v>
      </c>
      <c r="I120" s="41">
        <f t="shared" si="9"/>
        <v>53.85933</v>
      </c>
      <c r="J120" s="20">
        <f t="shared" ref="J120:J128" si="11">IFERROR(D120*I120,"")</f>
        <v>1977048.8962812</v>
      </c>
    </row>
    <row r="121" spans="2:11" s="15" customFormat="1" x14ac:dyDescent="0.25">
      <c r="B121" s="18">
        <v>111</v>
      </c>
      <c r="C121" s="47" t="s">
        <v>106</v>
      </c>
      <c r="D121" s="38">
        <v>2455.1800000000003</v>
      </c>
      <c r="E121" s="39">
        <v>34.03</v>
      </c>
      <c r="F121" s="39">
        <v>39.97</v>
      </c>
      <c r="G121" s="63">
        <v>0.35</v>
      </c>
      <c r="H121" s="40">
        <f t="shared" si="10"/>
        <v>7.0000000000000001E-3</v>
      </c>
      <c r="I121" s="41">
        <f t="shared" si="9"/>
        <v>54.239289999999997</v>
      </c>
      <c r="J121" s="20">
        <f t="shared" si="11"/>
        <v>133167.2200222</v>
      </c>
    </row>
    <row r="122" spans="2:11" s="15" customFormat="1" x14ac:dyDescent="0.25">
      <c r="B122" s="18">
        <v>112</v>
      </c>
      <c r="C122" s="47" t="s">
        <v>107</v>
      </c>
      <c r="D122" s="38">
        <v>68936</v>
      </c>
      <c r="E122" s="39">
        <v>38.270000000000003</v>
      </c>
      <c r="F122" s="39">
        <v>45.05</v>
      </c>
      <c r="G122" s="63">
        <v>0.35</v>
      </c>
      <c r="H122" s="40">
        <f t="shared" si="10"/>
        <v>7.0000000000000001E-3</v>
      </c>
      <c r="I122" s="41">
        <f t="shared" si="9"/>
        <v>61.132849999999998</v>
      </c>
      <c r="J122" s="20">
        <f t="shared" si="11"/>
        <v>4214254.1475999998</v>
      </c>
    </row>
    <row r="123" spans="2:11" s="15" customFormat="1" x14ac:dyDescent="0.25">
      <c r="B123" s="18">
        <v>113</v>
      </c>
      <c r="C123" s="46" t="s">
        <v>108</v>
      </c>
      <c r="D123" s="38">
        <v>27663.273333333298</v>
      </c>
      <c r="E123" s="39">
        <v>21.66</v>
      </c>
      <c r="F123" s="39">
        <v>25.04</v>
      </c>
      <c r="G123" s="63">
        <v>0.35</v>
      </c>
      <c r="H123" s="40">
        <f t="shared" si="10"/>
        <v>7.0000000000000001E-3</v>
      </c>
      <c r="I123" s="41">
        <f t="shared" si="9"/>
        <v>33.979280000000003</v>
      </c>
      <c r="J123" s="20">
        <f t="shared" si="11"/>
        <v>939978.11030986556</v>
      </c>
    </row>
    <row r="124" spans="2:11" s="15" customFormat="1" x14ac:dyDescent="0.25">
      <c r="B124" s="18">
        <v>114</v>
      </c>
      <c r="C124" s="46" t="s">
        <v>176</v>
      </c>
      <c r="D124" s="38">
        <v>41502.206666666658</v>
      </c>
      <c r="E124" s="39">
        <v>23.18</v>
      </c>
      <c r="F124" s="39">
        <v>26.88</v>
      </c>
      <c r="G124" s="63">
        <v>0.35</v>
      </c>
      <c r="H124" s="40">
        <f t="shared" si="10"/>
        <v>7.0000000000000001E-3</v>
      </c>
      <c r="I124" s="41">
        <f t="shared" si="9"/>
        <v>36.47616</v>
      </c>
      <c r="J124" s="20">
        <f t="shared" si="11"/>
        <v>1513841.1307263996</v>
      </c>
    </row>
    <row r="125" spans="2:11" s="15" customFormat="1" x14ac:dyDescent="0.25">
      <c r="B125" s="18">
        <v>115</v>
      </c>
      <c r="C125" s="46" t="s">
        <v>177</v>
      </c>
      <c r="D125" s="38">
        <v>5257.5</v>
      </c>
      <c r="E125" s="39">
        <v>25.79</v>
      </c>
      <c r="F125" s="39">
        <v>30.06</v>
      </c>
      <c r="G125" s="63">
        <v>0.35</v>
      </c>
      <c r="H125" s="40">
        <f t="shared" si="10"/>
        <v>7.0000000000000001E-3</v>
      </c>
      <c r="I125" s="41">
        <f t="shared" si="9"/>
        <v>40.791419999999995</v>
      </c>
      <c r="J125" s="20">
        <f t="shared" si="11"/>
        <v>214460.89064999999</v>
      </c>
    </row>
    <row r="126" spans="2:11" s="15" customFormat="1" x14ac:dyDescent="0.25">
      <c r="B126" s="18">
        <v>116</v>
      </c>
      <c r="C126" s="47" t="s">
        <v>109</v>
      </c>
      <c r="D126" s="38">
        <v>4999.5600000000004</v>
      </c>
      <c r="E126" s="39">
        <v>26.08</v>
      </c>
      <c r="F126" s="39">
        <v>29.79</v>
      </c>
      <c r="G126" s="63">
        <v>0.35</v>
      </c>
      <c r="H126" s="40">
        <f t="shared" si="10"/>
        <v>7.0000000000000001E-3</v>
      </c>
      <c r="I126" s="41">
        <f t="shared" si="9"/>
        <v>40.42503</v>
      </c>
      <c r="J126" s="20">
        <f t="shared" si="11"/>
        <v>202107.36298680003</v>
      </c>
    </row>
    <row r="127" spans="2:11" s="15" customFormat="1" x14ac:dyDescent="0.25">
      <c r="B127" s="18">
        <v>117</v>
      </c>
      <c r="C127" s="47" t="s">
        <v>110</v>
      </c>
      <c r="D127" s="38">
        <v>7159.4999999999991</v>
      </c>
      <c r="E127" s="39">
        <v>28.15</v>
      </c>
      <c r="F127" s="39">
        <v>32.25</v>
      </c>
      <c r="G127" s="63">
        <v>0.35</v>
      </c>
      <c r="H127" s="40">
        <f t="shared" si="10"/>
        <v>7.0000000000000001E-3</v>
      </c>
      <c r="I127" s="41">
        <f t="shared" si="9"/>
        <v>43.763249999999999</v>
      </c>
      <c r="J127" s="20">
        <f t="shared" si="11"/>
        <v>313322.98837499996</v>
      </c>
      <c r="K127" s="48"/>
    </row>
    <row r="128" spans="2:11" s="15" customFormat="1" x14ac:dyDescent="0.25">
      <c r="B128" s="18">
        <v>118</v>
      </c>
      <c r="C128" s="37" t="s">
        <v>178</v>
      </c>
      <c r="D128" s="38">
        <v>120</v>
      </c>
      <c r="E128" s="39">
        <v>24.5</v>
      </c>
      <c r="F128" s="39">
        <v>28.43</v>
      </c>
      <c r="G128" s="63">
        <v>0.35</v>
      </c>
      <c r="H128" s="40">
        <f t="shared" si="10"/>
        <v>7.0000000000000001E-3</v>
      </c>
      <c r="I128" s="41">
        <f t="shared" si="9"/>
        <v>38.579509999999999</v>
      </c>
      <c r="J128" s="20">
        <f t="shared" si="11"/>
        <v>4629.5411999999997</v>
      </c>
    </row>
    <row r="129" spans="2:10" s="15" customFormat="1" x14ac:dyDescent="0.25">
      <c r="B129" s="73" t="s">
        <v>118</v>
      </c>
      <c r="C129" s="89"/>
      <c r="D129" s="89"/>
      <c r="E129" s="89"/>
      <c r="F129" s="89"/>
      <c r="G129" s="89"/>
      <c r="H129" s="89"/>
      <c r="I129" s="74"/>
      <c r="J129" s="20">
        <f>SUM(J11:J128)</f>
        <v>146862465.16288921</v>
      </c>
    </row>
    <row r="130" spans="2:10" s="15" customFormat="1" ht="26.25" customHeight="1" x14ac:dyDescent="0.25">
      <c r="B130" s="88"/>
      <c r="C130" s="88"/>
      <c r="D130" s="88"/>
      <c r="E130" s="88"/>
      <c r="F130" s="88"/>
      <c r="G130" s="88"/>
      <c r="H130" s="88"/>
      <c r="I130" s="88"/>
      <c r="J130" s="88"/>
    </row>
    <row r="163" spans="2:4" x14ac:dyDescent="0.2">
      <c r="B163" s="26"/>
      <c r="C163" s="9"/>
      <c r="D163" s="27"/>
    </row>
    <row r="164" spans="2:4" x14ac:dyDescent="0.2">
      <c r="B164" s="26"/>
      <c r="C164" s="9"/>
      <c r="D164" s="27"/>
    </row>
    <row r="165" spans="2:4" x14ac:dyDescent="0.2">
      <c r="B165" s="26"/>
      <c r="C165" s="9"/>
      <c r="D165" s="27"/>
    </row>
    <row r="166" spans="2:4" x14ac:dyDescent="0.2">
      <c r="B166" s="26"/>
      <c r="C166" s="9"/>
      <c r="D166" s="27"/>
    </row>
    <row r="167" spans="2:4" x14ac:dyDescent="0.2">
      <c r="B167" s="26"/>
      <c r="C167" s="9"/>
      <c r="D167" s="27"/>
    </row>
    <row r="168" spans="2:4" x14ac:dyDescent="0.2">
      <c r="B168" s="26"/>
      <c r="C168" s="9"/>
      <c r="D168" s="27"/>
    </row>
    <row r="169" spans="2:4" x14ac:dyDescent="0.2">
      <c r="B169" s="26"/>
      <c r="C169" s="9"/>
      <c r="D169" s="27"/>
    </row>
    <row r="170" spans="2:4" x14ac:dyDescent="0.2">
      <c r="B170" s="26"/>
      <c r="C170" s="9"/>
      <c r="D170" s="27"/>
    </row>
    <row r="171" spans="2:4" x14ac:dyDescent="0.2">
      <c r="B171" s="26"/>
      <c r="C171" s="9"/>
      <c r="D171" s="27"/>
    </row>
    <row r="172" spans="2:4" x14ac:dyDescent="0.2">
      <c r="B172" s="26"/>
      <c r="C172" s="9"/>
      <c r="D172" s="27"/>
    </row>
    <row r="173" spans="2:4" x14ac:dyDescent="0.2">
      <c r="B173" s="26"/>
      <c r="C173" s="9"/>
      <c r="D173" s="27"/>
    </row>
    <row r="174" spans="2:4" x14ac:dyDescent="0.2">
      <c r="B174" s="26"/>
      <c r="C174" s="9"/>
      <c r="D174" s="27"/>
    </row>
    <row r="175" spans="2:4" x14ac:dyDescent="0.2">
      <c r="B175" s="26"/>
      <c r="C175" s="9"/>
      <c r="D175" s="27"/>
    </row>
    <row r="176" spans="2:4" x14ac:dyDescent="0.2">
      <c r="B176" s="26"/>
      <c r="C176" s="9"/>
      <c r="D176" s="27"/>
    </row>
    <row r="177" spans="2:4" x14ac:dyDescent="0.2">
      <c r="B177" s="26"/>
      <c r="C177" s="9"/>
      <c r="D177" s="27"/>
    </row>
    <row r="178" spans="2:4" x14ac:dyDescent="0.2">
      <c r="B178" s="26"/>
      <c r="C178" s="9"/>
      <c r="D178" s="27"/>
    </row>
    <row r="179" spans="2:4" x14ac:dyDescent="0.2">
      <c r="B179" s="26"/>
      <c r="C179" s="9"/>
      <c r="D179" s="27"/>
    </row>
    <row r="180" spans="2:4" x14ac:dyDescent="0.2">
      <c r="B180" s="26"/>
      <c r="C180" s="9"/>
      <c r="D180" s="27"/>
    </row>
    <row r="181" spans="2:4" x14ac:dyDescent="0.2">
      <c r="B181" s="26"/>
      <c r="C181" s="9"/>
      <c r="D181" s="27"/>
    </row>
    <row r="182" spans="2:4" x14ac:dyDescent="0.2">
      <c r="B182" s="26"/>
      <c r="C182" s="9"/>
      <c r="D182" s="27"/>
    </row>
    <row r="183" spans="2:4" x14ac:dyDescent="0.2">
      <c r="B183" s="26"/>
      <c r="C183" s="9"/>
      <c r="D183" s="27"/>
    </row>
    <row r="184" spans="2:4" x14ac:dyDescent="0.2">
      <c r="B184" s="26"/>
      <c r="C184" s="9"/>
      <c r="D184" s="27"/>
    </row>
    <row r="185" spans="2:4" x14ac:dyDescent="0.2">
      <c r="B185" s="26"/>
      <c r="C185" s="9"/>
      <c r="D185" s="27"/>
    </row>
    <row r="186" spans="2:4" x14ac:dyDescent="0.2">
      <c r="B186" s="26"/>
      <c r="C186" s="9"/>
      <c r="D186" s="27"/>
    </row>
    <row r="187" spans="2:4" x14ac:dyDescent="0.2">
      <c r="B187" s="26"/>
      <c r="C187" s="9"/>
      <c r="D187" s="27"/>
    </row>
    <row r="188" spans="2:4" x14ac:dyDescent="0.2">
      <c r="B188" s="26"/>
      <c r="C188" s="9"/>
      <c r="D188" s="27"/>
    </row>
    <row r="189" spans="2:4" x14ac:dyDescent="0.2">
      <c r="B189" s="26"/>
      <c r="C189" s="9"/>
      <c r="D189" s="27"/>
    </row>
    <row r="190" spans="2:4" x14ac:dyDescent="0.2">
      <c r="B190" s="26"/>
      <c r="C190" s="9"/>
      <c r="D190" s="27"/>
    </row>
    <row r="191" spans="2:4" x14ac:dyDescent="0.2">
      <c r="B191" s="26"/>
      <c r="C191" s="9"/>
      <c r="D191" s="27"/>
    </row>
    <row r="192" spans="2:4" x14ac:dyDescent="0.2">
      <c r="B192" s="26"/>
      <c r="C192" s="9"/>
      <c r="D192" s="27"/>
    </row>
    <row r="193" spans="2:4" x14ac:dyDescent="0.2">
      <c r="B193" s="26"/>
      <c r="C193" s="9"/>
      <c r="D193" s="27"/>
    </row>
    <row r="194" spans="2:4" x14ac:dyDescent="0.2">
      <c r="B194" s="26"/>
      <c r="C194" s="9"/>
      <c r="D194" s="27"/>
    </row>
    <row r="195" spans="2:4" x14ac:dyDescent="0.2">
      <c r="B195" s="26"/>
      <c r="C195" s="9"/>
      <c r="D195" s="27"/>
    </row>
    <row r="196" spans="2:4" x14ac:dyDescent="0.2">
      <c r="B196" s="26"/>
      <c r="C196" s="9"/>
      <c r="D196" s="27"/>
    </row>
    <row r="197" spans="2:4" x14ac:dyDescent="0.2">
      <c r="B197" s="26"/>
      <c r="C197" s="9"/>
      <c r="D197" s="27"/>
    </row>
    <row r="198" spans="2:4" x14ac:dyDescent="0.2">
      <c r="B198" s="26"/>
      <c r="C198" s="9"/>
      <c r="D198" s="27"/>
    </row>
    <row r="199" spans="2:4" x14ac:dyDescent="0.2">
      <c r="B199" s="26"/>
      <c r="C199" s="9"/>
      <c r="D199" s="27"/>
    </row>
    <row r="200" spans="2:4" x14ac:dyDescent="0.2">
      <c r="B200" s="26"/>
      <c r="C200" s="9"/>
      <c r="D200" s="27"/>
    </row>
    <row r="201" spans="2:4" x14ac:dyDescent="0.2">
      <c r="B201" s="26"/>
      <c r="C201" s="9"/>
      <c r="D201" s="27"/>
    </row>
    <row r="202" spans="2:4" x14ac:dyDescent="0.2">
      <c r="B202" s="26"/>
      <c r="C202" s="9"/>
      <c r="D202" s="27"/>
    </row>
    <row r="203" spans="2:4" x14ac:dyDescent="0.2">
      <c r="B203" s="26"/>
      <c r="C203" s="9"/>
      <c r="D203" s="27"/>
    </row>
    <row r="204" spans="2:4" x14ac:dyDescent="0.2">
      <c r="B204" s="26"/>
      <c r="C204" s="9"/>
      <c r="D204" s="27"/>
    </row>
    <row r="205" spans="2:4" x14ac:dyDescent="0.2">
      <c r="B205" s="26"/>
      <c r="C205" s="9"/>
      <c r="D205" s="27"/>
    </row>
    <row r="206" spans="2:4" x14ac:dyDescent="0.2">
      <c r="B206" s="26"/>
      <c r="C206" s="9"/>
      <c r="D206" s="27"/>
    </row>
    <row r="207" spans="2:4" x14ac:dyDescent="0.2">
      <c r="B207" s="26"/>
      <c r="C207" s="9"/>
      <c r="D207" s="27"/>
    </row>
    <row r="208" spans="2:4" x14ac:dyDescent="0.2">
      <c r="B208" s="26"/>
      <c r="C208" s="9"/>
      <c r="D208" s="27"/>
    </row>
    <row r="209" spans="2:4" x14ac:dyDescent="0.2">
      <c r="B209" s="26"/>
      <c r="C209" s="9"/>
      <c r="D209" s="27"/>
    </row>
    <row r="210" spans="2:4" x14ac:dyDescent="0.2">
      <c r="B210" s="26"/>
      <c r="C210" s="9"/>
      <c r="D210" s="27"/>
    </row>
  </sheetData>
  <mergeCells count="7">
    <mergeCell ref="B130:J130"/>
    <mergeCell ref="B129:I129"/>
    <mergeCell ref="H2:J2"/>
    <mergeCell ref="H3:J3"/>
    <mergeCell ref="E8:J8"/>
    <mergeCell ref="B5:J7"/>
    <mergeCell ref="B10:G10"/>
  </mergeCells>
  <pageMargins left="0.5" right="0.5" top="0.5" bottom="0.25" header="0.3" footer="0.3"/>
  <pageSetup scale="66" orientation="landscape" r:id="rId1"/>
  <rowBreaks count="1" manualBreakCount="1">
    <brk id="18" max="7" man="1"/>
  </rowBreaks>
  <ignoredErrors>
    <ignoredError sqref="H3" unlockedFormula="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AF2FB-AAD5-45F7-8896-C277345D637E}">
  <dimension ref="A1:I90"/>
  <sheetViews>
    <sheetView showGridLines="0" zoomScaleNormal="100" workbookViewId="0">
      <pane ySplit="8" topLeftCell="A9" activePane="bottomLeft" state="frozen"/>
      <selection activeCell="A4" sqref="A4:B4"/>
      <selection pane="bottomLeft" activeCell="C10" sqref="C10"/>
    </sheetView>
  </sheetViews>
  <sheetFormatPr defaultRowHeight="12.75" x14ac:dyDescent="0.2"/>
  <cols>
    <col min="1" max="1" width="2.7109375" style="9" customWidth="1"/>
    <col min="2" max="2" width="33.5703125" style="13" customWidth="1"/>
    <col min="3" max="3" width="23.85546875" style="14" customWidth="1"/>
    <col min="4" max="4" width="18.85546875" style="29" customWidth="1"/>
    <col min="5" max="5" width="32.7109375" style="28" customWidth="1"/>
    <col min="6" max="6" width="29.140625" style="28" customWidth="1"/>
    <col min="7" max="7" width="23.42578125" style="28" customWidth="1"/>
    <col min="8" max="8" width="20.85546875" style="9" bestFit="1" customWidth="1"/>
    <col min="9" max="9" width="10" style="9" bestFit="1" customWidth="1"/>
    <col min="10" max="16384" width="9.140625" style="9"/>
  </cols>
  <sheetData>
    <row r="1" spans="1:7" ht="15.75" customHeight="1" x14ac:dyDescent="0.2">
      <c r="A1" s="7"/>
      <c r="B1" s="8" t="s">
        <v>138</v>
      </c>
      <c r="C1" s="7"/>
      <c r="D1" s="7"/>
      <c r="E1" s="7"/>
      <c r="F1" s="7"/>
      <c r="G1" s="7"/>
    </row>
    <row r="2" spans="1:7" ht="15.75" customHeight="1" x14ac:dyDescent="0.2">
      <c r="A2" s="7"/>
      <c r="B2" s="7" t="s">
        <v>1</v>
      </c>
      <c r="C2" s="7"/>
      <c r="D2" s="7"/>
      <c r="E2" s="7"/>
      <c r="F2" s="82" t="s">
        <v>116</v>
      </c>
      <c r="G2" s="83"/>
    </row>
    <row r="3" spans="1:7" ht="15.75" customHeight="1" x14ac:dyDescent="0.2">
      <c r="A3" s="7"/>
      <c r="B3" s="7" t="s">
        <v>119</v>
      </c>
      <c r="C3" s="7"/>
      <c r="D3" s="7"/>
      <c r="E3" s="7"/>
      <c r="F3" s="91" t="str">
        <f>Summary!$H$3</f>
        <v>Computer Aid, Inc</v>
      </c>
      <c r="G3" s="93"/>
    </row>
    <row r="4" spans="1:7" s="12" customFormat="1" ht="15.75" customHeight="1" x14ac:dyDescent="0.2">
      <c r="A4" s="10"/>
      <c r="B4" s="10"/>
      <c r="C4" s="10"/>
      <c r="D4" s="10"/>
      <c r="E4" s="10"/>
      <c r="F4" s="30"/>
      <c r="G4" s="30"/>
    </row>
    <row r="5" spans="1:7" ht="15.75" customHeight="1" x14ac:dyDescent="0.2">
      <c r="A5" s="7"/>
      <c r="B5" s="75" t="s">
        <v>149</v>
      </c>
      <c r="C5" s="76"/>
      <c r="D5" s="76"/>
      <c r="E5" s="77"/>
      <c r="F5" s="49"/>
      <c r="G5" s="49"/>
    </row>
    <row r="6" spans="1:7" ht="23.25" customHeight="1" x14ac:dyDescent="0.2">
      <c r="A6" s="7"/>
      <c r="B6" s="78"/>
      <c r="C6" s="79"/>
      <c r="D6" s="79"/>
      <c r="E6" s="80"/>
      <c r="F6" s="49"/>
      <c r="G6" s="49"/>
    </row>
    <row r="7" spans="1:7" ht="15.75" customHeight="1" x14ac:dyDescent="0.2">
      <c r="A7" s="7"/>
      <c r="B7" s="49"/>
      <c r="C7" s="49"/>
      <c r="D7" s="49"/>
      <c r="E7" s="49"/>
      <c r="F7" s="49"/>
      <c r="G7" s="49"/>
    </row>
    <row r="8" spans="1:7" s="15" customFormat="1" ht="25.5" x14ac:dyDescent="0.25">
      <c r="B8" s="16" t="s">
        <v>143</v>
      </c>
      <c r="C8" s="31" t="s">
        <v>148</v>
      </c>
      <c r="D8" s="31" t="s">
        <v>147</v>
      </c>
      <c r="E8" s="31" t="s">
        <v>126</v>
      </c>
      <c r="F8" s="31" t="s">
        <v>127</v>
      </c>
    </row>
    <row r="9" spans="1:7" s="15" customFormat="1" x14ac:dyDescent="0.25">
      <c r="B9" s="50">
        <v>34121139.485365853</v>
      </c>
      <c r="C9" s="51">
        <v>0.1</v>
      </c>
      <c r="D9" s="52">
        <v>16296000</v>
      </c>
      <c r="E9" s="52">
        <v>6352675.0783393392</v>
      </c>
      <c r="F9" s="53">
        <f>IF(C9="","$                             -",B9+(B9*C9)+D9+E9)</f>
        <v>60181928.512241773</v>
      </c>
    </row>
    <row r="10" spans="1:7" s="15" customFormat="1" x14ac:dyDescent="0.25">
      <c r="B10" s="22"/>
      <c r="C10" s="23"/>
      <c r="D10" s="24"/>
      <c r="E10" s="25"/>
      <c r="F10" s="25"/>
      <c r="G10" s="25"/>
    </row>
    <row r="11" spans="1:7" x14ac:dyDescent="0.2">
      <c r="B11" s="54"/>
      <c r="C11" s="55"/>
    </row>
    <row r="12" spans="1:7" x14ac:dyDescent="0.2">
      <c r="B12" s="54"/>
      <c r="C12" s="55"/>
    </row>
    <row r="13" spans="1:7" x14ac:dyDescent="0.2">
      <c r="C13" s="55"/>
    </row>
    <row r="43" spans="1:9" s="28" customFormat="1" x14ac:dyDescent="0.2">
      <c r="A43" s="9"/>
      <c r="B43" s="26"/>
      <c r="C43" s="9"/>
      <c r="D43" s="27"/>
      <c r="H43" s="9"/>
      <c r="I43" s="9"/>
    </row>
    <row r="44" spans="1:9" s="28" customFormat="1" x14ac:dyDescent="0.2">
      <c r="A44" s="9"/>
      <c r="B44" s="26"/>
      <c r="C44" s="9"/>
      <c r="D44" s="27"/>
      <c r="H44" s="9"/>
      <c r="I44" s="9"/>
    </row>
    <row r="45" spans="1:9" s="28" customFormat="1" x14ac:dyDescent="0.2">
      <c r="A45" s="9"/>
      <c r="B45" s="26"/>
      <c r="C45" s="9"/>
      <c r="D45" s="27"/>
      <c r="H45" s="9"/>
      <c r="I45" s="9"/>
    </row>
    <row r="46" spans="1:9" s="28" customFormat="1" x14ac:dyDescent="0.2">
      <c r="A46" s="9"/>
      <c r="B46" s="26"/>
      <c r="C46" s="9"/>
      <c r="D46" s="27"/>
      <c r="H46" s="9"/>
      <c r="I46" s="9"/>
    </row>
    <row r="47" spans="1:9" s="28" customFormat="1" x14ac:dyDescent="0.2">
      <c r="A47" s="9"/>
      <c r="B47" s="26"/>
      <c r="C47" s="9"/>
      <c r="D47" s="27"/>
      <c r="H47" s="9"/>
      <c r="I47" s="9"/>
    </row>
    <row r="48" spans="1:9" s="28" customFormat="1" x14ac:dyDescent="0.2">
      <c r="A48" s="9"/>
      <c r="B48" s="26"/>
      <c r="C48" s="9"/>
      <c r="D48" s="27"/>
      <c r="H48" s="9"/>
      <c r="I48" s="9"/>
    </row>
    <row r="49" spans="1:9" s="28" customFormat="1" x14ac:dyDescent="0.2">
      <c r="A49" s="9"/>
      <c r="B49" s="26"/>
      <c r="C49" s="9"/>
      <c r="D49" s="27"/>
      <c r="H49" s="9"/>
      <c r="I49" s="9"/>
    </row>
    <row r="50" spans="1:9" s="28" customFormat="1" x14ac:dyDescent="0.2">
      <c r="A50" s="9"/>
      <c r="B50" s="26"/>
      <c r="C50" s="9"/>
      <c r="D50" s="27"/>
      <c r="H50" s="9"/>
      <c r="I50" s="9"/>
    </row>
    <row r="51" spans="1:9" s="28" customFormat="1" x14ac:dyDescent="0.2">
      <c r="A51" s="9"/>
      <c r="B51" s="26"/>
      <c r="C51" s="9"/>
      <c r="D51" s="27"/>
      <c r="H51" s="9"/>
      <c r="I51" s="9"/>
    </row>
    <row r="52" spans="1:9" s="28" customFormat="1" x14ac:dyDescent="0.2">
      <c r="A52" s="9"/>
      <c r="B52" s="26"/>
      <c r="C52" s="9"/>
      <c r="D52" s="27"/>
      <c r="H52" s="9"/>
      <c r="I52" s="9"/>
    </row>
    <row r="53" spans="1:9" s="28" customFormat="1" x14ac:dyDescent="0.2">
      <c r="A53" s="9"/>
      <c r="B53" s="26"/>
      <c r="C53" s="9"/>
      <c r="D53" s="27"/>
      <c r="H53" s="9"/>
      <c r="I53" s="9"/>
    </row>
    <row r="54" spans="1:9" s="28" customFormat="1" x14ac:dyDescent="0.2">
      <c r="A54" s="9"/>
      <c r="B54" s="26"/>
      <c r="C54" s="9"/>
      <c r="D54" s="27"/>
      <c r="H54" s="9"/>
      <c r="I54" s="9"/>
    </row>
    <row r="55" spans="1:9" s="28" customFormat="1" x14ac:dyDescent="0.2">
      <c r="A55" s="9"/>
      <c r="B55" s="26"/>
      <c r="C55" s="9"/>
      <c r="D55" s="27"/>
      <c r="H55" s="9"/>
      <c r="I55" s="9"/>
    </row>
    <row r="56" spans="1:9" s="28" customFormat="1" x14ac:dyDescent="0.2">
      <c r="A56" s="9"/>
      <c r="B56" s="26"/>
      <c r="C56" s="9"/>
      <c r="D56" s="27"/>
      <c r="H56" s="9"/>
      <c r="I56" s="9"/>
    </row>
    <row r="57" spans="1:9" s="28" customFormat="1" x14ac:dyDescent="0.2">
      <c r="A57" s="9"/>
      <c r="B57" s="26"/>
      <c r="C57" s="9"/>
      <c r="D57" s="27"/>
      <c r="H57" s="9"/>
      <c r="I57" s="9"/>
    </row>
    <row r="58" spans="1:9" s="28" customFormat="1" x14ac:dyDescent="0.2">
      <c r="A58" s="9"/>
      <c r="B58" s="26"/>
      <c r="C58" s="9"/>
      <c r="D58" s="27"/>
      <c r="H58" s="9"/>
      <c r="I58" s="9"/>
    </row>
    <row r="59" spans="1:9" s="28" customFormat="1" x14ac:dyDescent="0.2">
      <c r="A59" s="9"/>
      <c r="B59" s="26"/>
      <c r="C59" s="9"/>
      <c r="D59" s="27"/>
      <c r="H59" s="9"/>
      <c r="I59" s="9"/>
    </row>
    <row r="60" spans="1:9" s="28" customFormat="1" x14ac:dyDescent="0.2">
      <c r="A60" s="9"/>
      <c r="B60" s="26"/>
      <c r="C60" s="9"/>
      <c r="D60" s="27"/>
      <c r="H60" s="9"/>
      <c r="I60" s="9"/>
    </row>
    <row r="61" spans="1:9" s="28" customFormat="1" x14ac:dyDescent="0.2">
      <c r="A61" s="9"/>
      <c r="B61" s="26"/>
      <c r="C61" s="9"/>
      <c r="D61" s="27"/>
      <c r="H61" s="9"/>
      <c r="I61" s="9"/>
    </row>
    <row r="62" spans="1:9" s="28" customFormat="1" x14ac:dyDescent="0.2">
      <c r="A62" s="9"/>
      <c r="B62" s="26"/>
      <c r="C62" s="9"/>
      <c r="D62" s="27"/>
      <c r="H62" s="9"/>
      <c r="I62" s="9"/>
    </row>
    <row r="63" spans="1:9" s="28" customFormat="1" x14ac:dyDescent="0.2">
      <c r="A63" s="9"/>
      <c r="B63" s="26"/>
      <c r="C63" s="9"/>
      <c r="D63" s="27"/>
      <c r="H63" s="9"/>
      <c r="I63" s="9"/>
    </row>
    <row r="64" spans="1:9" s="28" customFormat="1" x14ac:dyDescent="0.2">
      <c r="A64" s="9"/>
      <c r="B64" s="26"/>
      <c r="C64" s="9"/>
      <c r="D64" s="27"/>
      <c r="H64" s="9"/>
      <c r="I64" s="9"/>
    </row>
    <row r="65" spans="1:9" s="28" customFormat="1" x14ac:dyDescent="0.2">
      <c r="A65" s="9"/>
      <c r="B65" s="26"/>
      <c r="C65" s="9"/>
      <c r="D65" s="27"/>
      <c r="H65" s="9"/>
      <c r="I65" s="9"/>
    </row>
    <row r="66" spans="1:9" s="28" customFormat="1" x14ac:dyDescent="0.2">
      <c r="A66" s="9"/>
      <c r="B66" s="26"/>
      <c r="C66" s="9"/>
      <c r="D66" s="27"/>
      <c r="H66" s="9"/>
      <c r="I66" s="9"/>
    </row>
    <row r="67" spans="1:9" s="28" customFormat="1" x14ac:dyDescent="0.2">
      <c r="A67" s="9"/>
      <c r="B67" s="26"/>
      <c r="C67" s="9"/>
      <c r="D67" s="27"/>
      <c r="H67" s="9"/>
      <c r="I67" s="9"/>
    </row>
    <row r="68" spans="1:9" s="28" customFormat="1" x14ac:dyDescent="0.2">
      <c r="A68" s="9"/>
      <c r="B68" s="26"/>
      <c r="C68" s="9"/>
      <c r="D68" s="27"/>
      <c r="H68" s="9"/>
      <c r="I68" s="9"/>
    </row>
    <row r="69" spans="1:9" s="28" customFormat="1" x14ac:dyDescent="0.2">
      <c r="A69" s="9"/>
      <c r="B69" s="26"/>
      <c r="C69" s="9"/>
      <c r="D69" s="27"/>
      <c r="H69" s="9"/>
      <c r="I69" s="9"/>
    </row>
    <row r="70" spans="1:9" s="28" customFormat="1" x14ac:dyDescent="0.2">
      <c r="A70" s="9"/>
      <c r="B70" s="26"/>
      <c r="C70" s="9"/>
      <c r="D70" s="27"/>
      <c r="H70" s="9"/>
      <c r="I70" s="9"/>
    </row>
    <row r="71" spans="1:9" s="28" customFormat="1" x14ac:dyDescent="0.2">
      <c r="A71" s="9"/>
      <c r="B71" s="26"/>
      <c r="C71" s="9"/>
      <c r="D71" s="27"/>
      <c r="H71" s="9"/>
      <c r="I71" s="9"/>
    </row>
    <row r="72" spans="1:9" s="28" customFormat="1" x14ac:dyDescent="0.2">
      <c r="A72" s="9"/>
      <c r="B72" s="26"/>
      <c r="C72" s="9"/>
      <c r="D72" s="27"/>
      <c r="H72" s="9"/>
      <c r="I72" s="9"/>
    </row>
    <row r="73" spans="1:9" s="28" customFormat="1" x14ac:dyDescent="0.2">
      <c r="A73" s="9"/>
      <c r="B73" s="26"/>
      <c r="C73" s="9"/>
      <c r="D73" s="27"/>
      <c r="H73" s="9"/>
      <c r="I73" s="9"/>
    </row>
    <row r="74" spans="1:9" s="28" customFormat="1" x14ac:dyDescent="0.2">
      <c r="A74" s="9"/>
      <c r="B74" s="26"/>
      <c r="C74" s="9"/>
      <c r="D74" s="27"/>
      <c r="H74" s="9"/>
      <c r="I74" s="9"/>
    </row>
    <row r="75" spans="1:9" s="28" customFormat="1" x14ac:dyDescent="0.2">
      <c r="A75" s="9"/>
      <c r="B75" s="26"/>
      <c r="C75" s="9"/>
      <c r="D75" s="27"/>
      <c r="H75" s="9"/>
      <c r="I75" s="9"/>
    </row>
    <row r="76" spans="1:9" s="28" customFormat="1" x14ac:dyDescent="0.2">
      <c r="A76" s="9"/>
      <c r="B76" s="26"/>
      <c r="C76" s="9"/>
      <c r="D76" s="27"/>
      <c r="H76" s="9"/>
      <c r="I76" s="9"/>
    </row>
    <row r="77" spans="1:9" s="28" customFormat="1" x14ac:dyDescent="0.2">
      <c r="A77" s="9"/>
      <c r="B77" s="26"/>
      <c r="C77" s="9"/>
      <c r="D77" s="27"/>
      <c r="H77" s="9"/>
      <c r="I77" s="9"/>
    </row>
    <row r="78" spans="1:9" s="28" customFormat="1" x14ac:dyDescent="0.2">
      <c r="A78" s="9"/>
      <c r="B78" s="26"/>
      <c r="C78" s="9"/>
      <c r="D78" s="27"/>
      <c r="H78" s="9"/>
      <c r="I78" s="9"/>
    </row>
    <row r="79" spans="1:9" s="28" customFormat="1" x14ac:dyDescent="0.2">
      <c r="A79" s="9"/>
      <c r="B79" s="26"/>
      <c r="C79" s="9"/>
      <c r="D79" s="27"/>
      <c r="H79" s="9"/>
      <c r="I79" s="9"/>
    </row>
    <row r="80" spans="1:9" s="28" customFormat="1" x14ac:dyDescent="0.2">
      <c r="A80" s="9"/>
      <c r="B80" s="26"/>
      <c r="C80" s="9"/>
      <c r="D80" s="27"/>
      <c r="H80" s="9"/>
      <c r="I80" s="9"/>
    </row>
    <row r="81" spans="1:9" s="28" customFormat="1" x14ac:dyDescent="0.2">
      <c r="A81" s="9"/>
      <c r="B81" s="26"/>
      <c r="C81" s="9"/>
      <c r="D81" s="27"/>
      <c r="H81" s="9"/>
      <c r="I81" s="9"/>
    </row>
    <row r="82" spans="1:9" s="28" customFormat="1" x14ac:dyDescent="0.2">
      <c r="A82" s="9"/>
      <c r="B82" s="26"/>
      <c r="C82" s="9"/>
      <c r="D82" s="27"/>
      <c r="H82" s="9"/>
      <c r="I82" s="9"/>
    </row>
    <row r="83" spans="1:9" s="28" customFormat="1" x14ac:dyDescent="0.2">
      <c r="A83" s="9"/>
      <c r="B83" s="26"/>
      <c r="C83" s="9"/>
      <c r="D83" s="27"/>
      <c r="H83" s="9"/>
      <c r="I83" s="9"/>
    </row>
    <row r="84" spans="1:9" s="28" customFormat="1" x14ac:dyDescent="0.2">
      <c r="A84" s="9"/>
      <c r="B84" s="26"/>
      <c r="C84" s="9"/>
      <c r="D84" s="27"/>
      <c r="H84" s="9"/>
      <c r="I84" s="9"/>
    </row>
    <row r="85" spans="1:9" s="28" customFormat="1" x14ac:dyDescent="0.2">
      <c r="A85" s="9"/>
      <c r="B85" s="26"/>
      <c r="C85" s="9"/>
      <c r="D85" s="27"/>
      <c r="H85" s="9"/>
      <c r="I85" s="9"/>
    </row>
    <row r="86" spans="1:9" s="28" customFormat="1" x14ac:dyDescent="0.2">
      <c r="A86" s="9"/>
      <c r="B86" s="26"/>
      <c r="C86" s="9"/>
      <c r="D86" s="27"/>
      <c r="H86" s="9"/>
      <c r="I86" s="9"/>
    </row>
    <row r="87" spans="1:9" s="28" customFormat="1" x14ac:dyDescent="0.2">
      <c r="A87" s="9"/>
      <c r="B87" s="26"/>
      <c r="C87" s="9"/>
      <c r="D87" s="27"/>
      <c r="H87" s="9"/>
      <c r="I87" s="9"/>
    </row>
    <row r="88" spans="1:9" s="28" customFormat="1" x14ac:dyDescent="0.2">
      <c r="A88" s="9"/>
      <c r="B88" s="26"/>
      <c r="C88" s="9"/>
      <c r="D88" s="27"/>
      <c r="H88" s="9"/>
      <c r="I88" s="9"/>
    </row>
    <row r="89" spans="1:9" s="28" customFormat="1" x14ac:dyDescent="0.2">
      <c r="A89" s="9"/>
      <c r="B89" s="26"/>
      <c r="C89" s="9"/>
      <c r="D89" s="27"/>
      <c r="H89" s="9"/>
      <c r="I89" s="9"/>
    </row>
    <row r="90" spans="1:9" s="28" customFormat="1" x14ac:dyDescent="0.2">
      <c r="A90" s="9"/>
      <c r="B90" s="26"/>
      <c r="C90" s="9"/>
      <c r="D90" s="27"/>
      <c r="H90" s="9"/>
      <c r="I90" s="9"/>
    </row>
  </sheetData>
  <mergeCells count="3">
    <mergeCell ref="F2:G2"/>
    <mergeCell ref="F3:G3"/>
    <mergeCell ref="B5:E6"/>
  </mergeCells>
  <pageMargins left="0.5" right="0.5" top="0.5" bottom="0.25" header="0.3" footer="0.3"/>
  <pageSetup scale="66" orientation="landscape" r:id="rId1"/>
  <ignoredErrors>
    <ignoredError sqref="F3"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02DDA-3BE8-41C1-8D54-DB36525E5634}">
  <dimension ref="A1:I90"/>
  <sheetViews>
    <sheetView showGridLines="0" zoomScaleNormal="100" workbookViewId="0">
      <pane ySplit="8" topLeftCell="A9" activePane="bottomLeft" state="frozen"/>
      <selection activeCell="A4" sqref="A4:B4"/>
      <selection pane="bottomLeft" activeCell="E21" sqref="E21"/>
    </sheetView>
  </sheetViews>
  <sheetFormatPr defaultRowHeight="12.75" x14ac:dyDescent="0.2"/>
  <cols>
    <col min="1" max="1" width="2.7109375" style="9" customWidth="1"/>
    <col min="2" max="2" width="42.7109375" style="13" customWidth="1"/>
    <col min="3" max="3" width="14.28515625" style="14" bestFit="1" customWidth="1"/>
    <col min="4" max="4" width="39.85546875" style="29" bestFit="1" customWidth="1"/>
    <col min="5" max="5" width="12.140625" style="28" customWidth="1"/>
    <col min="6" max="6" width="13" style="28" customWidth="1"/>
    <col min="7" max="7" width="14.7109375" style="28" customWidth="1"/>
    <col min="8" max="8" width="20.85546875" style="9" bestFit="1" customWidth="1"/>
    <col min="9" max="9" width="10" style="9" bestFit="1" customWidth="1"/>
    <col min="10" max="16384" width="9.140625" style="9"/>
  </cols>
  <sheetData>
    <row r="1" spans="1:8" ht="15.75" customHeight="1" x14ac:dyDescent="0.2">
      <c r="A1" s="7"/>
      <c r="B1" s="8" t="s">
        <v>138</v>
      </c>
      <c r="C1" s="7"/>
      <c r="D1" s="7"/>
      <c r="E1" s="7"/>
      <c r="F1" s="7"/>
      <c r="G1" s="7"/>
    </row>
    <row r="2" spans="1:8" ht="15.75" customHeight="1" x14ac:dyDescent="0.2">
      <c r="A2" s="7"/>
      <c r="B2" s="7" t="s">
        <v>1</v>
      </c>
      <c r="C2" s="7"/>
      <c r="D2" s="7"/>
      <c r="E2" s="82" t="s">
        <v>116</v>
      </c>
      <c r="F2" s="83"/>
    </row>
    <row r="3" spans="1:8" ht="15.75" customHeight="1" x14ac:dyDescent="0.2">
      <c r="A3" s="7"/>
      <c r="B3" s="7" t="s">
        <v>122</v>
      </c>
      <c r="C3" s="7"/>
      <c r="D3" s="7"/>
      <c r="E3" s="91" t="str">
        <f>Summary!$H$3</f>
        <v>Computer Aid, Inc</v>
      </c>
      <c r="F3" s="93"/>
    </row>
    <row r="4" spans="1:8" s="12" customFormat="1" ht="15.75" customHeight="1" x14ac:dyDescent="0.2">
      <c r="A4" s="10"/>
      <c r="B4" s="10"/>
      <c r="C4" s="10"/>
      <c r="D4" s="10"/>
      <c r="E4" s="10"/>
      <c r="F4" s="10"/>
      <c r="G4" s="30"/>
      <c r="H4" s="30"/>
    </row>
    <row r="5" spans="1:8" ht="15.75" customHeight="1" x14ac:dyDescent="0.2">
      <c r="A5" s="7"/>
      <c r="B5" s="75" t="s">
        <v>144</v>
      </c>
      <c r="C5" s="76"/>
      <c r="D5" s="77"/>
      <c r="E5" s="49"/>
      <c r="F5" s="49"/>
      <c r="G5" s="49"/>
    </row>
    <row r="6" spans="1:8" ht="23.25" customHeight="1" x14ac:dyDescent="0.2">
      <c r="A6" s="7"/>
      <c r="B6" s="78"/>
      <c r="C6" s="79"/>
      <c r="D6" s="80"/>
      <c r="E6" s="49"/>
      <c r="F6" s="49"/>
      <c r="G6" s="49"/>
    </row>
    <row r="7" spans="1:8" ht="15.75" customHeight="1" x14ac:dyDescent="0.2">
      <c r="A7" s="7"/>
      <c r="B7" s="49"/>
      <c r="C7" s="49"/>
      <c r="D7" s="49"/>
      <c r="E7" s="49"/>
      <c r="F7" s="49"/>
      <c r="G7" s="49"/>
    </row>
    <row r="8" spans="1:8" s="15" customFormat="1" x14ac:dyDescent="0.25">
      <c r="B8" s="16" t="s">
        <v>129</v>
      </c>
      <c r="C8" s="31" t="s">
        <v>128</v>
      </c>
      <c r="D8" s="31" t="s">
        <v>115</v>
      </c>
    </row>
    <row r="9" spans="1:8" s="15" customFormat="1" x14ac:dyDescent="0.25">
      <c r="B9" s="50">
        <v>29303816.955918018</v>
      </c>
      <c r="C9" s="51">
        <v>7.0000000000000001E-3</v>
      </c>
      <c r="D9" s="53">
        <f>IF(C9="","$                             -",B9+(B9*C9))</f>
        <v>29508943.674609445</v>
      </c>
    </row>
    <row r="10" spans="1:8" s="15" customFormat="1" x14ac:dyDescent="0.25">
      <c r="B10" s="22"/>
      <c r="C10" s="23"/>
      <c r="D10" s="24"/>
      <c r="E10" s="25"/>
      <c r="F10" s="25"/>
      <c r="G10" s="25"/>
    </row>
    <row r="11" spans="1:8" x14ac:dyDescent="0.2">
      <c r="C11" s="29"/>
      <c r="D11" s="28"/>
      <c r="G11" s="9"/>
    </row>
    <row r="12" spans="1:8" x14ac:dyDescent="0.2">
      <c r="C12" s="29"/>
      <c r="D12" s="28"/>
      <c r="G12" s="9"/>
    </row>
    <row r="43" spans="1:9" s="28" customFormat="1" x14ac:dyDescent="0.2">
      <c r="A43" s="9"/>
      <c r="B43" s="26"/>
      <c r="C43" s="9"/>
      <c r="D43" s="27"/>
      <c r="H43" s="9"/>
      <c r="I43" s="9"/>
    </row>
    <row r="44" spans="1:9" s="28" customFormat="1" x14ac:dyDescent="0.2">
      <c r="A44" s="9"/>
      <c r="B44" s="26"/>
      <c r="C44" s="9"/>
      <c r="D44" s="27"/>
      <c r="H44" s="9"/>
      <c r="I44" s="9"/>
    </row>
    <row r="45" spans="1:9" s="28" customFormat="1" x14ac:dyDescent="0.2">
      <c r="A45" s="9"/>
      <c r="B45" s="26"/>
      <c r="C45" s="9"/>
      <c r="D45" s="27"/>
      <c r="H45" s="9"/>
      <c r="I45" s="9"/>
    </row>
    <row r="46" spans="1:9" s="28" customFormat="1" x14ac:dyDescent="0.2">
      <c r="A46" s="9"/>
      <c r="B46" s="26"/>
      <c r="C46" s="9"/>
      <c r="D46" s="27"/>
      <c r="H46" s="9"/>
      <c r="I46" s="9"/>
    </row>
    <row r="47" spans="1:9" s="28" customFormat="1" x14ac:dyDescent="0.2">
      <c r="A47" s="9"/>
      <c r="B47" s="26"/>
      <c r="C47" s="9"/>
      <c r="D47" s="27"/>
      <c r="H47" s="9"/>
      <c r="I47" s="9"/>
    </row>
    <row r="48" spans="1:9" s="28" customFormat="1" x14ac:dyDescent="0.2">
      <c r="A48" s="9"/>
      <c r="B48" s="26"/>
      <c r="C48" s="9"/>
      <c r="D48" s="27"/>
      <c r="H48" s="9"/>
      <c r="I48" s="9"/>
    </row>
    <row r="49" spans="1:9" s="28" customFormat="1" x14ac:dyDescent="0.2">
      <c r="A49" s="9"/>
      <c r="B49" s="26"/>
      <c r="C49" s="9"/>
      <c r="D49" s="27"/>
      <c r="H49" s="9"/>
      <c r="I49" s="9"/>
    </row>
    <row r="50" spans="1:9" s="28" customFormat="1" x14ac:dyDescent="0.2">
      <c r="A50" s="9"/>
      <c r="B50" s="26"/>
      <c r="C50" s="9"/>
      <c r="D50" s="27"/>
      <c r="H50" s="9"/>
      <c r="I50" s="9"/>
    </row>
    <row r="51" spans="1:9" s="28" customFormat="1" x14ac:dyDescent="0.2">
      <c r="A51" s="9"/>
      <c r="B51" s="26"/>
      <c r="C51" s="9"/>
      <c r="D51" s="27"/>
      <c r="H51" s="9"/>
      <c r="I51" s="9"/>
    </row>
    <row r="52" spans="1:9" s="28" customFormat="1" x14ac:dyDescent="0.2">
      <c r="A52" s="9"/>
      <c r="B52" s="26"/>
      <c r="C52" s="9"/>
      <c r="D52" s="27"/>
      <c r="H52" s="9"/>
      <c r="I52" s="9"/>
    </row>
    <row r="53" spans="1:9" s="28" customFormat="1" x14ac:dyDescent="0.2">
      <c r="A53" s="9"/>
      <c r="B53" s="26"/>
      <c r="C53" s="9"/>
      <c r="D53" s="27"/>
      <c r="H53" s="9"/>
      <c r="I53" s="9"/>
    </row>
    <row r="54" spans="1:9" s="28" customFormat="1" x14ac:dyDescent="0.2">
      <c r="A54" s="9"/>
      <c r="B54" s="26"/>
      <c r="C54" s="9"/>
      <c r="D54" s="27"/>
      <c r="H54" s="9"/>
      <c r="I54" s="9"/>
    </row>
    <row r="55" spans="1:9" s="28" customFormat="1" x14ac:dyDescent="0.2">
      <c r="A55" s="9"/>
      <c r="B55" s="26"/>
      <c r="C55" s="9"/>
      <c r="D55" s="27"/>
      <c r="H55" s="9"/>
      <c r="I55" s="9"/>
    </row>
    <row r="56" spans="1:9" s="28" customFormat="1" x14ac:dyDescent="0.2">
      <c r="A56" s="9"/>
      <c r="B56" s="26"/>
      <c r="C56" s="9"/>
      <c r="D56" s="27"/>
      <c r="H56" s="9"/>
      <c r="I56" s="9"/>
    </row>
    <row r="57" spans="1:9" s="28" customFormat="1" x14ac:dyDescent="0.2">
      <c r="A57" s="9"/>
      <c r="B57" s="26"/>
      <c r="C57" s="9"/>
      <c r="D57" s="27"/>
      <c r="H57" s="9"/>
      <c r="I57" s="9"/>
    </row>
    <row r="58" spans="1:9" s="28" customFormat="1" x14ac:dyDescent="0.2">
      <c r="A58" s="9"/>
      <c r="B58" s="26"/>
      <c r="C58" s="9"/>
      <c r="D58" s="27"/>
      <c r="H58" s="9"/>
      <c r="I58" s="9"/>
    </row>
    <row r="59" spans="1:9" s="28" customFormat="1" x14ac:dyDescent="0.2">
      <c r="A59" s="9"/>
      <c r="B59" s="26"/>
      <c r="C59" s="9"/>
      <c r="D59" s="27"/>
      <c r="H59" s="9"/>
      <c r="I59" s="9"/>
    </row>
    <row r="60" spans="1:9" s="28" customFormat="1" x14ac:dyDescent="0.2">
      <c r="A60" s="9"/>
      <c r="B60" s="26"/>
      <c r="C60" s="9"/>
      <c r="D60" s="27"/>
      <c r="H60" s="9"/>
      <c r="I60" s="9"/>
    </row>
    <row r="61" spans="1:9" s="28" customFormat="1" x14ac:dyDescent="0.2">
      <c r="A61" s="9"/>
      <c r="B61" s="26"/>
      <c r="C61" s="9"/>
      <c r="D61" s="27"/>
      <c r="H61" s="9"/>
      <c r="I61" s="9"/>
    </row>
    <row r="62" spans="1:9" s="28" customFormat="1" x14ac:dyDescent="0.2">
      <c r="A62" s="9"/>
      <c r="B62" s="26"/>
      <c r="C62" s="9"/>
      <c r="D62" s="27"/>
      <c r="H62" s="9"/>
      <c r="I62" s="9"/>
    </row>
    <row r="63" spans="1:9" s="28" customFormat="1" x14ac:dyDescent="0.2">
      <c r="A63" s="9"/>
      <c r="B63" s="26"/>
      <c r="C63" s="9"/>
      <c r="D63" s="27"/>
      <c r="H63" s="9"/>
      <c r="I63" s="9"/>
    </row>
    <row r="64" spans="1:9" s="28" customFormat="1" x14ac:dyDescent="0.2">
      <c r="A64" s="9"/>
      <c r="B64" s="26"/>
      <c r="C64" s="9"/>
      <c r="D64" s="27"/>
      <c r="H64" s="9"/>
      <c r="I64" s="9"/>
    </row>
    <row r="65" spans="1:9" s="28" customFormat="1" x14ac:dyDescent="0.2">
      <c r="A65" s="9"/>
      <c r="B65" s="26"/>
      <c r="C65" s="9"/>
      <c r="D65" s="27"/>
      <c r="H65" s="9"/>
      <c r="I65" s="9"/>
    </row>
    <row r="66" spans="1:9" s="28" customFormat="1" x14ac:dyDescent="0.2">
      <c r="A66" s="9"/>
      <c r="B66" s="26"/>
      <c r="C66" s="9"/>
      <c r="D66" s="27"/>
      <c r="H66" s="9"/>
      <c r="I66" s="9"/>
    </row>
    <row r="67" spans="1:9" s="28" customFormat="1" x14ac:dyDescent="0.2">
      <c r="A67" s="9"/>
      <c r="B67" s="26"/>
      <c r="C67" s="9"/>
      <c r="D67" s="27"/>
      <c r="H67" s="9"/>
      <c r="I67" s="9"/>
    </row>
    <row r="68" spans="1:9" s="28" customFormat="1" x14ac:dyDescent="0.2">
      <c r="A68" s="9"/>
      <c r="B68" s="26"/>
      <c r="C68" s="9"/>
      <c r="D68" s="27"/>
      <c r="H68" s="9"/>
      <c r="I68" s="9"/>
    </row>
    <row r="69" spans="1:9" s="28" customFormat="1" x14ac:dyDescent="0.2">
      <c r="A69" s="9"/>
      <c r="B69" s="26"/>
      <c r="C69" s="9"/>
      <c r="D69" s="27"/>
      <c r="H69" s="9"/>
      <c r="I69" s="9"/>
    </row>
    <row r="70" spans="1:9" s="28" customFormat="1" x14ac:dyDescent="0.2">
      <c r="A70" s="9"/>
      <c r="B70" s="26"/>
      <c r="C70" s="9"/>
      <c r="D70" s="27"/>
      <c r="H70" s="9"/>
      <c r="I70" s="9"/>
    </row>
    <row r="71" spans="1:9" s="28" customFormat="1" x14ac:dyDescent="0.2">
      <c r="A71" s="9"/>
      <c r="B71" s="26"/>
      <c r="C71" s="9"/>
      <c r="D71" s="27"/>
      <c r="H71" s="9"/>
      <c r="I71" s="9"/>
    </row>
    <row r="72" spans="1:9" s="28" customFormat="1" x14ac:dyDescent="0.2">
      <c r="A72" s="9"/>
      <c r="B72" s="26"/>
      <c r="C72" s="9"/>
      <c r="D72" s="27"/>
      <c r="H72" s="9"/>
      <c r="I72" s="9"/>
    </row>
    <row r="73" spans="1:9" s="28" customFormat="1" x14ac:dyDescent="0.2">
      <c r="A73" s="9"/>
      <c r="B73" s="26"/>
      <c r="C73" s="9"/>
      <c r="D73" s="27"/>
      <c r="H73" s="9"/>
      <c r="I73" s="9"/>
    </row>
    <row r="74" spans="1:9" s="28" customFormat="1" x14ac:dyDescent="0.2">
      <c r="A74" s="9"/>
      <c r="B74" s="26"/>
      <c r="C74" s="9"/>
      <c r="D74" s="27"/>
      <c r="H74" s="9"/>
      <c r="I74" s="9"/>
    </row>
    <row r="75" spans="1:9" s="28" customFormat="1" x14ac:dyDescent="0.2">
      <c r="A75" s="9"/>
      <c r="B75" s="26"/>
      <c r="C75" s="9"/>
      <c r="D75" s="27"/>
      <c r="H75" s="9"/>
      <c r="I75" s="9"/>
    </row>
    <row r="76" spans="1:9" s="28" customFormat="1" x14ac:dyDescent="0.2">
      <c r="A76" s="9"/>
      <c r="B76" s="26"/>
      <c r="C76" s="9"/>
      <c r="D76" s="27"/>
      <c r="H76" s="9"/>
      <c r="I76" s="9"/>
    </row>
    <row r="77" spans="1:9" s="28" customFormat="1" x14ac:dyDescent="0.2">
      <c r="A77" s="9"/>
      <c r="B77" s="26"/>
      <c r="C77" s="9"/>
      <c r="D77" s="27"/>
      <c r="H77" s="9"/>
      <c r="I77" s="9"/>
    </row>
    <row r="78" spans="1:9" s="28" customFormat="1" x14ac:dyDescent="0.2">
      <c r="A78" s="9"/>
      <c r="B78" s="26"/>
      <c r="C78" s="9"/>
      <c r="D78" s="27"/>
      <c r="H78" s="9"/>
      <c r="I78" s="9"/>
    </row>
    <row r="79" spans="1:9" s="28" customFormat="1" x14ac:dyDescent="0.2">
      <c r="A79" s="9"/>
      <c r="B79" s="26"/>
      <c r="C79" s="9"/>
      <c r="D79" s="27"/>
      <c r="H79" s="9"/>
      <c r="I79" s="9"/>
    </row>
    <row r="80" spans="1:9" s="28" customFormat="1" x14ac:dyDescent="0.2">
      <c r="A80" s="9"/>
      <c r="B80" s="26"/>
      <c r="C80" s="9"/>
      <c r="D80" s="27"/>
      <c r="H80" s="9"/>
      <c r="I80" s="9"/>
    </row>
    <row r="81" spans="1:9" s="28" customFormat="1" x14ac:dyDescent="0.2">
      <c r="A81" s="9"/>
      <c r="B81" s="26"/>
      <c r="C81" s="9"/>
      <c r="D81" s="27"/>
      <c r="H81" s="9"/>
      <c r="I81" s="9"/>
    </row>
    <row r="82" spans="1:9" s="28" customFormat="1" x14ac:dyDescent="0.2">
      <c r="A82" s="9"/>
      <c r="B82" s="26"/>
      <c r="C82" s="9"/>
      <c r="D82" s="27"/>
      <c r="H82" s="9"/>
      <c r="I82" s="9"/>
    </row>
    <row r="83" spans="1:9" s="28" customFormat="1" x14ac:dyDescent="0.2">
      <c r="A83" s="9"/>
      <c r="B83" s="26"/>
      <c r="C83" s="9"/>
      <c r="D83" s="27"/>
      <c r="H83" s="9"/>
      <c r="I83" s="9"/>
    </row>
    <row r="84" spans="1:9" s="28" customFormat="1" x14ac:dyDescent="0.2">
      <c r="A84" s="9"/>
      <c r="B84" s="26"/>
      <c r="C84" s="9"/>
      <c r="D84" s="27"/>
      <c r="H84" s="9"/>
      <c r="I84" s="9"/>
    </row>
    <row r="85" spans="1:9" s="28" customFormat="1" x14ac:dyDescent="0.2">
      <c r="A85" s="9"/>
      <c r="B85" s="26"/>
      <c r="C85" s="9"/>
      <c r="D85" s="27"/>
      <c r="H85" s="9"/>
      <c r="I85" s="9"/>
    </row>
    <row r="86" spans="1:9" s="28" customFormat="1" x14ac:dyDescent="0.2">
      <c r="A86" s="9"/>
      <c r="B86" s="26"/>
      <c r="C86" s="9"/>
      <c r="D86" s="27"/>
      <c r="H86" s="9"/>
      <c r="I86" s="9"/>
    </row>
    <row r="87" spans="1:9" s="28" customFormat="1" x14ac:dyDescent="0.2">
      <c r="A87" s="9"/>
      <c r="B87" s="26"/>
      <c r="C87" s="9"/>
      <c r="D87" s="27"/>
      <c r="H87" s="9"/>
      <c r="I87" s="9"/>
    </row>
    <row r="88" spans="1:9" s="28" customFormat="1" x14ac:dyDescent="0.2">
      <c r="A88" s="9"/>
      <c r="B88" s="26"/>
      <c r="C88" s="9"/>
      <c r="D88" s="27"/>
      <c r="H88" s="9"/>
      <c r="I88" s="9"/>
    </row>
    <row r="89" spans="1:9" s="28" customFormat="1" x14ac:dyDescent="0.2">
      <c r="A89" s="9"/>
      <c r="B89" s="26"/>
      <c r="C89" s="9"/>
      <c r="D89" s="27"/>
      <c r="H89" s="9"/>
      <c r="I89" s="9"/>
    </row>
    <row r="90" spans="1:9" s="28" customFormat="1" x14ac:dyDescent="0.2">
      <c r="A90" s="9"/>
      <c r="B90" s="26"/>
      <c r="C90" s="9"/>
      <c r="D90" s="27"/>
      <c r="H90" s="9"/>
      <c r="I90" s="9"/>
    </row>
  </sheetData>
  <mergeCells count="3">
    <mergeCell ref="E2:F2"/>
    <mergeCell ref="E3:F3"/>
    <mergeCell ref="B5:D6"/>
  </mergeCells>
  <pageMargins left="0.5" right="0.5" top="0.5" bottom="0.25" header="0.3" footer="0.3"/>
  <pageSetup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4152D-CE8A-48DB-A2B5-BDE879444F20}">
  <dimension ref="A1:I90"/>
  <sheetViews>
    <sheetView showGridLines="0" zoomScaleNormal="100" workbookViewId="0">
      <pane ySplit="8" topLeftCell="A9" activePane="bottomLeft" state="frozen"/>
      <selection activeCell="A4" sqref="A4:B4"/>
      <selection pane="bottomLeft" activeCell="A9" sqref="A9"/>
    </sheetView>
  </sheetViews>
  <sheetFormatPr defaultRowHeight="12.75" x14ac:dyDescent="0.2"/>
  <cols>
    <col min="1" max="1" width="2.7109375" style="9" customWidth="1"/>
    <col min="2" max="2" width="42.7109375" style="13" bestFit="1" customWidth="1"/>
    <col min="3" max="3" width="14.28515625" style="14" bestFit="1" customWidth="1"/>
    <col min="4" max="4" width="39.85546875" style="29" bestFit="1" customWidth="1"/>
    <col min="5" max="5" width="12.140625" style="28" customWidth="1"/>
    <col min="6" max="6" width="13" style="28" customWidth="1"/>
    <col min="7" max="7" width="14.7109375" style="28" customWidth="1"/>
    <col min="8" max="8" width="20.85546875" style="9" bestFit="1" customWidth="1"/>
    <col min="9" max="9" width="10" style="9" bestFit="1" customWidth="1"/>
    <col min="10" max="16384" width="9.140625" style="9"/>
  </cols>
  <sheetData>
    <row r="1" spans="1:8" ht="15.75" customHeight="1" x14ac:dyDescent="0.2">
      <c r="A1" s="7"/>
      <c r="B1" s="8" t="s">
        <v>138</v>
      </c>
      <c r="C1" s="7"/>
      <c r="D1" s="7"/>
      <c r="E1" s="7"/>
      <c r="F1" s="7"/>
      <c r="G1" s="7"/>
    </row>
    <row r="2" spans="1:8" ht="15.75" customHeight="1" x14ac:dyDescent="0.2">
      <c r="A2" s="7"/>
      <c r="B2" s="7" t="s">
        <v>1</v>
      </c>
      <c r="C2" s="7"/>
      <c r="D2" s="7"/>
      <c r="E2" s="82" t="s">
        <v>116</v>
      </c>
      <c r="F2" s="83"/>
    </row>
    <row r="3" spans="1:8" ht="15.75" customHeight="1" x14ac:dyDescent="0.2">
      <c r="A3" s="7"/>
      <c r="B3" s="7" t="s">
        <v>114</v>
      </c>
      <c r="C3" s="7"/>
      <c r="D3" s="7"/>
      <c r="E3" s="91" t="str">
        <f>Summary!$H$3</f>
        <v>Computer Aid, Inc</v>
      </c>
      <c r="F3" s="93"/>
    </row>
    <row r="4" spans="1:8" s="12" customFormat="1" ht="15.75" customHeight="1" x14ac:dyDescent="0.2">
      <c r="A4" s="10"/>
      <c r="B4" s="10"/>
      <c r="C4" s="10"/>
      <c r="D4" s="10"/>
      <c r="E4" s="10"/>
      <c r="F4" s="10"/>
      <c r="G4" s="30"/>
      <c r="H4" s="30"/>
    </row>
    <row r="5" spans="1:8" ht="15.75" customHeight="1" x14ac:dyDescent="0.2">
      <c r="A5" s="7"/>
      <c r="B5" s="75" t="s">
        <v>145</v>
      </c>
      <c r="C5" s="76"/>
      <c r="D5" s="77"/>
      <c r="E5" s="49"/>
      <c r="F5" s="49"/>
      <c r="G5" s="49"/>
    </row>
    <row r="6" spans="1:8" ht="26.25" customHeight="1" x14ac:dyDescent="0.2">
      <c r="A6" s="7"/>
      <c r="B6" s="78"/>
      <c r="C6" s="79"/>
      <c r="D6" s="80"/>
      <c r="E6" s="49"/>
      <c r="F6" s="49"/>
      <c r="G6" s="49"/>
    </row>
    <row r="7" spans="1:8" ht="15.75" customHeight="1" x14ac:dyDescent="0.2">
      <c r="A7" s="7"/>
      <c r="B7" s="49"/>
      <c r="C7" s="49"/>
      <c r="D7" s="49"/>
      <c r="E7" s="49"/>
      <c r="F7" s="49"/>
      <c r="G7" s="49"/>
    </row>
    <row r="8" spans="1:8" s="15" customFormat="1" x14ac:dyDescent="0.25">
      <c r="B8" s="16" t="s">
        <v>129</v>
      </c>
      <c r="C8" s="31" t="s">
        <v>128</v>
      </c>
      <c r="D8" s="31" t="s">
        <v>115</v>
      </c>
    </row>
    <row r="9" spans="1:8" s="15" customFormat="1" x14ac:dyDescent="0.25">
      <c r="B9" s="50">
        <v>12406770.118896004</v>
      </c>
      <c r="C9" s="56">
        <f>IF('IT Consulting Services'!C9="","",'IT Consulting Services'!C9)</f>
        <v>7.0000000000000001E-3</v>
      </c>
      <c r="D9" s="53">
        <f>IF(C9="","$                             -",B9+(B9*C9))</f>
        <v>12493617.509728275</v>
      </c>
    </row>
    <row r="10" spans="1:8" s="15" customFormat="1" x14ac:dyDescent="0.25">
      <c r="B10" s="22"/>
      <c r="C10" s="23"/>
      <c r="D10" s="24"/>
      <c r="E10" s="25"/>
      <c r="F10" s="25"/>
      <c r="G10" s="25"/>
    </row>
    <row r="11" spans="1:8" x14ac:dyDescent="0.2">
      <c r="C11" s="55"/>
    </row>
    <row r="12" spans="1:8" x14ac:dyDescent="0.2">
      <c r="C12" s="55"/>
    </row>
    <row r="13" spans="1:8" x14ac:dyDescent="0.2">
      <c r="C13" s="55"/>
    </row>
    <row r="43" spans="1:9" s="28" customFormat="1" x14ac:dyDescent="0.2">
      <c r="A43" s="9"/>
      <c r="B43" s="26"/>
      <c r="C43" s="9"/>
      <c r="D43" s="27"/>
      <c r="H43" s="9"/>
      <c r="I43" s="9"/>
    </row>
    <row r="44" spans="1:9" s="28" customFormat="1" x14ac:dyDescent="0.2">
      <c r="A44" s="9"/>
      <c r="B44" s="26"/>
      <c r="C44" s="9"/>
      <c r="D44" s="27"/>
      <c r="H44" s="9"/>
      <c r="I44" s="9"/>
    </row>
    <row r="45" spans="1:9" s="28" customFormat="1" x14ac:dyDescent="0.2">
      <c r="A45" s="9"/>
      <c r="B45" s="26"/>
      <c r="C45" s="9"/>
      <c r="D45" s="27"/>
      <c r="H45" s="9"/>
      <c r="I45" s="9"/>
    </row>
    <row r="46" spans="1:9" s="28" customFormat="1" x14ac:dyDescent="0.2">
      <c r="A46" s="9"/>
      <c r="B46" s="26"/>
      <c r="C46" s="9"/>
      <c r="D46" s="27"/>
      <c r="H46" s="9"/>
      <c r="I46" s="9"/>
    </row>
    <row r="47" spans="1:9" s="28" customFormat="1" x14ac:dyDescent="0.2">
      <c r="A47" s="9"/>
      <c r="B47" s="26"/>
      <c r="C47" s="9"/>
      <c r="D47" s="27"/>
      <c r="H47" s="9"/>
      <c r="I47" s="9"/>
    </row>
    <row r="48" spans="1:9" s="28" customFormat="1" x14ac:dyDescent="0.2">
      <c r="A48" s="9"/>
      <c r="B48" s="26"/>
      <c r="C48" s="9"/>
      <c r="D48" s="27"/>
      <c r="H48" s="9"/>
      <c r="I48" s="9"/>
    </row>
    <row r="49" spans="1:9" s="28" customFormat="1" x14ac:dyDescent="0.2">
      <c r="A49" s="9"/>
      <c r="B49" s="26"/>
      <c r="C49" s="9"/>
      <c r="D49" s="27"/>
      <c r="H49" s="9"/>
      <c r="I49" s="9"/>
    </row>
    <row r="50" spans="1:9" s="28" customFormat="1" x14ac:dyDescent="0.2">
      <c r="A50" s="9"/>
      <c r="B50" s="26"/>
      <c r="C50" s="9"/>
      <c r="D50" s="27"/>
      <c r="H50" s="9"/>
      <c r="I50" s="9"/>
    </row>
    <row r="51" spans="1:9" s="28" customFormat="1" x14ac:dyDescent="0.2">
      <c r="A51" s="9"/>
      <c r="B51" s="26"/>
      <c r="C51" s="9"/>
      <c r="D51" s="27"/>
      <c r="H51" s="9"/>
      <c r="I51" s="9"/>
    </row>
    <row r="52" spans="1:9" s="28" customFormat="1" x14ac:dyDescent="0.2">
      <c r="A52" s="9"/>
      <c r="B52" s="26"/>
      <c r="C52" s="9"/>
      <c r="D52" s="27"/>
      <c r="H52" s="9"/>
      <c r="I52" s="9"/>
    </row>
    <row r="53" spans="1:9" s="28" customFormat="1" x14ac:dyDescent="0.2">
      <c r="A53" s="9"/>
      <c r="B53" s="26"/>
      <c r="C53" s="9"/>
      <c r="D53" s="27"/>
      <c r="H53" s="9"/>
      <c r="I53" s="9"/>
    </row>
    <row r="54" spans="1:9" s="28" customFormat="1" x14ac:dyDescent="0.2">
      <c r="A54" s="9"/>
      <c r="B54" s="26"/>
      <c r="C54" s="9"/>
      <c r="D54" s="27"/>
      <c r="H54" s="9"/>
      <c r="I54" s="9"/>
    </row>
    <row r="55" spans="1:9" s="28" customFormat="1" x14ac:dyDescent="0.2">
      <c r="A55" s="9"/>
      <c r="B55" s="26"/>
      <c r="C55" s="9"/>
      <c r="D55" s="27"/>
      <c r="H55" s="9"/>
      <c r="I55" s="9"/>
    </row>
    <row r="56" spans="1:9" s="28" customFormat="1" x14ac:dyDescent="0.2">
      <c r="A56" s="9"/>
      <c r="B56" s="26"/>
      <c r="C56" s="9"/>
      <c r="D56" s="27"/>
      <c r="H56" s="9"/>
      <c r="I56" s="9"/>
    </row>
    <row r="57" spans="1:9" s="28" customFormat="1" x14ac:dyDescent="0.2">
      <c r="A57" s="9"/>
      <c r="B57" s="26"/>
      <c r="C57" s="9"/>
      <c r="D57" s="27"/>
      <c r="H57" s="9"/>
      <c r="I57" s="9"/>
    </row>
    <row r="58" spans="1:9" s="28" customFormat="1" x14ac:dyDescent="0.2">
      <c r="A58" s="9"/>
      <c r="B58" s="26"/>
      <c r="C58" s="9"/>
      <c r="D58" s="27"/>
      <c r="H58" s="9"/>
      <c r="I58" s="9"/>
    </row>
    <row r="59" spans="1:9" s="28" customFormat="1" x14ac:dyDescent="0.2">
      <c r="A59" s="9"/>
      <c r="B59" s="26"/>
      <c r="C59" s="9"/>
      <c r="D59" s="27"/>
      <c r="H59" s="9"/>
      <c r="I59" s="9"/>
    </row>
    <row r="60" spans="1:9" s="28" customFormat="1" x14ac:dyDescent="0.2">
      <c r="A60" s="9"/>
      <c r="B60" s="26"/>
      <c r="C60" s="9"/>
      <c r="D60" s="27"/>
      <c r="H60" s="9"/>
      <c r="I60" s="9"/>
    </row>
    <row r="61" spans="1:9" s="28" customFormat="1" x14ac:dyDescent="0.2">
      <c r="A61" s="9"/>
      <c r="B61" s="26"/>
      <c r="C61" s="9"/>
      <c r="D61" s="27"/>
      <c r="H61" s="9"/>
      <c r="I61" s="9"/>
    </row>
    <row r="62" spans="1:9" s="28" customFormat="1" x14ac:dyDescent="0.2">
      <c r="A62" s="9"/>
      <c r="B62" s="26"/>
      <c r="C62" s="9"/>
      <c r="D62" s="27"/>
      <c r="H62" s="9"/>
      <c r="I62" s="9"/>
    </row>
    <row r="63" spans="1:9" s="28" customFormat="1" x14ac:dyDescent="0.2">
      <c r="A63" s="9"/>
      <c r="B63" s="26"/>
      <c r="C63" s="9"/>
      <c r="D63" s="27"/>
      <c r="H63" s="9"/>
      <c r="I63" s="9"/>
    </row>
    <row r="64" spans="1:9" s="28" customFormat="1" x14ac:dyDescent="0.2">
      <c r="A64" s="9"/>
      <c r="B64" s="26"/>
      <c r="C64" s="9"/>
      <c r="D64" s="27"/>
      <c r="H64" s="9"/>
      <c r="I64" s="9"/>
    </row>
    <row r="65" spans="1:9" s="28" customFormat="1" x14ac:dyDescent="0.2">
      <c r="A65" s="9"/>
      <c r="B65" s="26"/>
      <c r="C65" s="9"/>
      <c r="D65" s="27"/>
      <c r="H65" s="9"/>
      <c r="I65" s="9"/>
    </row>
    <row r="66" spans="1:9" s="28" customFormat="1" x14ac:dyDescent="0.2">
      <c r="A66" s="9"/>
      <c r="B66" s="26"/>
      <c r="C66" s="9"/>
      <c r="D66" s="27"/>
      <c r="H66" s="9"/>
      <c r="I66" s="9"/>
    </row>
    <row r="67" spans="1:9" s="28" customFormat="1" x14ac:dyDescent="0.2">
      <c r="A67" s="9"/>
      <c r="B67" s="26"/>
      <c r="C67" s="9"/>
      <c r="D67" s="27"/>
      <c r="H67" s="9"/>
      <c r="I67" s="9"/>
    </row>
    <row r="68" spans="1:9" s="28" customFormat="1" x14ac:dyDescent="0.2">
      <c r="A68" s="9"/>
      <c r="B68" s="26"/>
      <c r="C68" s="9"/>
      <c r="D68" s="27"/>
      <c r="H68" s="9"/>
      <c r="I68" s="9"/>
    </row>
    <row r="69" spans="1:9" s="28" customFormat="1" x14ac:dyDescent="0.2">
      <c r="A69" s="9"/>
      <c r="B69" s="26"/>
      <c r="C69" s="9"/>
      <c r="D69" s="27"/>
      <c r="H69" s="9"/>
      <c r="I69" s="9"/>
    </row>
    <row r="70" spans="1:9" s="28" customFormat="1" x14ac:dyDescent="0.2">
      <c r="A70" s="9"/>
      <c r="B70" s="26"/>
      <c r="C70" s="9"/>
      <c r="D70" s="27"/>
      <c r="H70" s="9"/>
      <c r="I70" s="9"/>
    </row>
    <row r="71" spans="1:9" s="28" customFormat="1" x14ac:dyDescent="0.2">
      <c r="A71" s="9"/>
      <c r="B71" s="26"/>
      <c r="C71" s="9"/>
      <c r="D71" s="27"/>
      <c r="H71" s="9"/>
      <c r="I71" s="9"/>
    </row>
    <row r="72" spans="1:9" s="28" customFormat="1" x14ac:dyDescent="0.2">
      <c r="A72" s="9"/>
      <c r="B72" s="26"/>
      <c r="C72" s="9"/>
      <c r="D72" s="27"/>
      <c r="H72" s="9"/>
      <c r="I72" s="9"/>
    </row>
    <row r="73" spans="1:9" s="28" customFormat="1" x14ac:dyDescent="0.2">
      <c r="A73" s="9"/>
      <c r="B73" s="26"/>
      <c r="C73" s="9"/>
      <c r="D73" s="27"/>
      <c r="H73" s="9"/>
      <c r="I73" s="9"/>
    </row>
    <row r="74" spans="1:9" s="28" customFormat="1" x14ac:dyDescent="0.2">
      <c r="A74" s="9"/>
      <c r="B74" s="26"/>
      <c r="C74" s="9"/>
      <c r="D74" s="27"/>
      <c r="H74" s="9"/>
      <c r="I74" s="9"/>
    </row>
    <row r="75" spans="1:9" s="28" customFormat="1" x14ac:dyDescent="0.2">
      <c r="A75" s="9"/>
      <c r="B75" s="26"/>
      <c r="C75" s="9"/>
      <c r="D75" s="27"/>
      <c r="H75" s="9"/>
      <c r="I75" s="9"/>
    </row>
    <row r="76" spans="1:9" s="28" customFormat="1" x14ac:dyDescent="0.2">
      <c r="A76" s="9"/>
      <c r="B76" s="26"/>
      <c r="C76" s="9"/>
      <c r="D76" s="27"/>
      <c r="H76" s="9"/>
      <c r="I76" s="9"/>
    </row>
    <row r="77" spans="1:9" s="28" customFormat="1" x14ac:dyDescent="0.2">
      <c r="A77" s="9"/>
      <c r="B77" s="26"/>
      <c r="C77" s="9"/>
      <c r="D77" s="27"/>
      <c r="H77" s="9"/>
      <c r="I77" s="9"/>
    </row>
    <row r="78" spans="1:9" s="28" customFormat="1" x14ac:dyDescent="0.2">
      <c r="A78" s="9"/>
      <c r="B78" s="26"/>
      <c r="C78" s="9"/>
      <c r="D78" s="27"/>
      <c r="H78" s="9"/>
      <c r="I78" s="9"/>
    </row>
    <row r="79" spans="1:9" s="28" customFormat="1" x14ac:dyDescent="0.2">
      <c r="A79" s="9"/>
      <c r="B79" s="26"/>
      <c r="C79" s="9"/>
      <c r="D79" s="27"/>
      <c r="H79" s="9"/>
      <c r="I79" s="9"/>
    </row>
    <row r="80" spans="1:9" s="28" customFormat="1" x14ac:dyDescent="0.2">
      <c r="A80" s="9"/>
      <c r="B80" s="26"/>
      <c r="C80" s="9"/>
      <c r="D80" s="27"/>
      <c r="H80" s="9"/>
      <c r="I80" s="9"/>
    </row>
    <row r="81" spans="1:9" s="28" customFormat="1" x14ac:dyDescent="0.2">
      <c r="A81" s="9"/>
      <c r="B81" s="26"/>
      <c r="C81" s="9"/>
      <c r="D81" s="27"/>
      <c r="H81" s="9"/>
      <c r="I81" s="9"/>
    </row>
    <row r="82" spans="1:9" s="28" customFormat="1" x14ac:dyDescent="0.2">
      <c r="A82" s="9"/>
      <c r="B82" s="26"/>
      <c r="C82" s="9"/>
      <c r="D82" s="27"/>
      <c r="H82" s="9"/>
      <c r="I82" s="9"/>
    </row>
    <row r="83" spans="1:9" s="28" customFormat="1" x14ac:dyDescent="0.2">
      <c r="A83" s="9"/>
      <c r="B83" s="26"/>
      <c r="C83" s="9"/>
      <c r="D83" s="27"/>
      <c r="H83" s="9"/>
      <c r="I83" s="9"/>
    </row>
    <row r="84" spans="1:9" s="28" customFormat="1" x14ac:dyDescent="0.2">
      <c r="A84" s="9"/>
      <c r="B84" s="26"/>
      <c r="C84" s="9"/>
      <c r="D84" s="27"/>
      <c r="H84" s="9"/>
      <c r="I84" s="9"/>
    </row>
    <row r="85" spans="1:9" s="28" customFormat="1" x14ac:dyDescent="0.2">
      <c r="A85" s="9"/>
      <c r="B85" s="26"/>
      <c r="C85" s="9"/>
      <c r="D85" s="27"/>
      <c r="H85" s="9"/>
      <c r="I85" s="9"/>
    </row>
    <row r="86" spans="1:9" s="28" customFormat="1" x14ac:dyDescent="0.2">
      <c r="A86" s="9"/>
      <c r="B86" s="26"/>
      <c r="C86" s="9"/>
      <c r="D86" s="27"/>
      <c r="H86" s="9"/>
      <c r="I86" s="9"/>
    </row>
    <row r="87" spans="1:9" s="28" customFormat="1" x14ac:dyDescent="0.2">
      <c r="A87" s="9"/>
      <c r="B87" s="26"/>
      <c r="C87" s="9"/>
      <c r="D87" s="27"/>
      <c r="H87" s="9"/>
      <c r="I87" s="9"/>
    </row>
    <row r="88" spans="1:9" s="28" customFormat="1" x14ac:dyDescent="0.2">
      <c r="A88" s="9"/>
      <c r="B88" s="26"/>
      <c r="C88" s="9"/>
      <c r="D88" s="27"/>
      <c r="H88" s="9"/>
      <c r="I88" s="9"/>
    </row>
    <row r="89" spans="1:9" s="28" customFormat="1" x14ac:dyDescent="0.2">
      <c r="A89" s="9"/>
      <c r="B89" s="26"/>
      <c r="C89" s="9"/>
      <c r="D89" s="27"/>
      <c r="H89" s="9"/>
      <c r="I89" s="9"/>
    </row>
    <row r="90" spans="1:9" s="28" customFormat="1" x14ac:dyDescent="0.2">
      <c r="A90" s="9"/>
      <c r="B90" s="26"/>
      <c r="C90" s="9"/>
      <c r="D90" s="27"/>
      <c r="H90" s="9"/>
      <c r="I90" s="9"/>
    </row>
  </sheetData>
  <mergeCells count="3">
    <mergeCell ref="E2:F2"/>
    <mergeCell ref="E3:F3"/>
    <mergeCell ref="B5:D6"/>
  </mergeCells>
  <pageMargins left="0.5" right="0.5" top="0.5" bottom="0.25" header="0.3" footer="0.3"/>
  <pageSetup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C075B-6084-4CAB-A228-5D94D5B77737}">
  <dimension ref="A1:J111"/>
  <sheetViews>
    <sheetView showGridLines="0" zoomScaleNormal="100" workbookViewId="0">
      <pane ySplit="9" topLeftCell="A10" activePane="bottomLeft" state="frozen"/>
      <selection activeCell="A4" sqref="A4:B4"/>
      <selection pane="bottomLeft" activeCell="E11" sqref="E11"/>
    </sheetView>
  </sheetViews>
  <sheetFormatPr defaultRowHeight="12.75" x14ac:dyDescent="0.2"/>
  <cols>
    <col min="1" max="1" width="2.7109375" style="9" customWidth="1"/>
    <col min="2" max="2" width="9.7109375" style="13" customWidth="1"/>
    <col min="3" max="3" width="51.85546875" style="14" bestFit="1" customWidth="1"/>
    <col min="4" max="4" width="14.28515625" style="29" customWidth="1"/>
    <col min="5" max="5" width="12.140625" style="28" customWidth="1"/>
    <col min="6" max="9" width="13" style="28" customWidth="1"/>
    <col min="10" max="10" width="15.7109375" style="28" customWidth="1"/>
    <col min="11" max="11" width="20.85546875" style="9" bestFit="1" customWidth="1"/>
    <col min="12" max="12" width="10" style="9" bestFit="1" customWidth="1"/>
    <col min="13" max="16384" width="9.140625" style="9"/>
  </cols>
  <sheetData>
    <row r="1" spans="1:10" x14ac:dyDescent="0.2">
      <c r="A1" s="7"/>
      <c r="B1" s="8" t="s">
        <v>138</v>
      </c>
      <c r="C1" s="7"/>
      <c r="D1" s="7"/>
      <c r="E1" s="7"/>
      <c r="F1" s="7"/>
      <c r="G1" s="7"/>
      <c r="H1" s="7"/>
      <c r="I1" s="7"/>
      <c r="J1" s="7"/>
    </row>
    <row r="2" spans="1:10" x14ac:dyDescent="0.2">
      <c r="A2" s="7"/>
      <c r="B2" s="7" t="s">
        <v>137</v>
      </c>
      <c r="C2" s="7"/>
      <c r="D2" s="7"/>
      <c r="E2" s="7"/>
      <c r="F2" s="7"/>
      <c r="G2" s="7"/>
      <c r="H2" s="82" t="s">
        <v>116</v>
      </c>
      <c r="I2" s="90"/>
      <c r="J2" s="83"/>
    </row>
    <row r="3" spans="1:10" x14ac:dyDescent="0.2">
      <c r="A3" s="7"/>
      <c r="B3" s="7" t="s">
        <v>182</v>
      </c>
      <c r="C3" s="7"/>
      <c r="D3" s="7"/>
      <c r="E3" s="7"/>
      <c r="F3" s="7"/>
      <c r="G3" s="7"/>
      <c r="H3" s="91" t="str">
        <f>Summary!$H$3</f>
        <v>Computer Aid, Inc</v>
      </c>
      <c r="I3" s="92"/>
      <c r="J3" s="93"/>
    </row>
    <row r="4" spans="1:10" s="12" customFormat="1" x14ac:dyDescent="0.2">
      <c r="A4" s="10"/>
      <c r="B4" s="10"/>
      <c r="C4" s="10"/>
      <c r="D4" s="10"/>
      <c r="E4" s="10"/>
      <c r="F4" s="10"/>
      <c r="G4" s="10"/>
      <c r="H4" s="30"/>
      <c r="I4" s="30"/>
      <c r="J4" s="30"/>
    </row>
    <row r="5" spans="1:10" x14ac:dyDescent="0.2">
      <c r="A5" s="7"/>
      <c r="B5" s="75" t="s">
        <v>187</v>
      </c>
      <c r="C5" s="76"/>
      <c r="D5" s="76"/>
      <c r="E5" s="76"/>
      <c r="F5" s="76"/>
      <c r="G5" s="76"/>
      <c r="H5" s="76"/>
      <c r="I5" s="76"/>
      <c r="J5" s="77"/>
    </row>
    <row r="6" spans="1:10" x14ac:dyDescent="0.2">
      <c r="A6" s="7"/>
      <c r="B6" s="94"/>
      <c r="C6" s="95"/>
      <c r="D6" s="95"/>
      <c r="E6" s="95"/>
      <c r="F6" s="95"/>
      <c r="G6" s="95"/>
      <c r="H6" s="95"/>
      <c r="I6" s="95"/>
      <c r="J6" s="96"/>
    </row>
    <row r="7" spans="1:10" ht="94.5" customHeight="1" x14ac:dyDescent="0.2">
      <c r="A7" s="7"/>
      <c r="B7" s="78"/>
      <c r="C7" s="79"/>
      <c r="D7" s="79"/>
      <c r="E7" s="79"/>
      <c r="F7" s="79"/>
      <c r="G7" s="79"/>
      <c r="H7" s="79"/>
      <c r="I7" s="79"/>
      <c r="J7" s="80"/>
    </row>
    <row r="8" spans="1:10" x14ac:dyDescent="0.2">
      <c r="D8" s="9"/>
      <c r="E8" s="81"/>
      <c r="F8" s="81"/>
      <c r="G8" s="81"/>
      <c r="H8" s="81"/>
      <c r="I8" s="81"/>
      <c r="J8" s="81"/>
    </row>
    <row r="9" spans="1:10" s="15" customFormat="1" ht="63.75" x14ac:dyDescent="0.25">
      <c r="B9" s="16" t="s">
        <v>0</v>
      </c>
      <c r="C9" s="31" t="s">
        <v>111</v>
      </c>
      <c r="D9" s="32" t="s">
        <v>112</v>
      </c>
      <c r="E9" s="17" t="s">
        <v>120</v>
      </c>
      <c r="F9" s="17" t="s">
        <v>124</v>
      </c>
      <c r="G9" s="17" t="s">
        <v>151</v>
      </c>
      <c r="H9" s="33" t="s">
        <v>125</v>
      </c>
      <c r="I9" s="33" t="s">
        <v>121</v>
      </c>
      <c r="J9" s="17" t="s">
        <v>146</v>
      </c>
    </row>
    <row r="10" spans="1:10" s="15" customFormat="1" x14ac:dyDescent="0.25">
      <c r="B10" s="97"/>
      <c r="C10" s="98"/>
      <c r="D10" s="98"/>
      <c r="E10" s="98"/>
      <c r="F10" s="98"/>
      <c r="G10" s="99"/>
      <c r="H10" s="34">
        <v>7.0000000000000001E-3</v>
      </c>
      <c r="I10" s="35"/>
      <c r="J10" s="36"/>
    </row>
    <row r="11" spans="1:10" s="15" customFormat="1" x14ac:dyDescent="0.25">
      <c r="B11" s="18">
        <v>1</v>
      </c>
      <c r="C11" s="47" t="s">
        <v>30</v>
      </c>
      <c r="D11" s="38">
        <v>6535</v>
      </c>
      <c r="E11" s="39">
        <v>18.73</v>
      </c>
      <c r="F11" s="39">
        <v>22.99</v>
      </c>
      <c r="G11" s="64">
        <v>0.35</v>
      </c>
      <c r="H11" s="40">
        <f t="shared" ref="H11:H17" si="0">IF($H$10="","",$H$10)</f>
        <v>7.0000000000000001E-3</v>
      </c>
      <c r="I11" s="41">
        <f t="shared" ref="I11:I24" si="1">IFERROR(F11+(F11*G11)+(F11*H11),"")</f>
        <v>31.197429999999997</v>
      </c>
      <c r="J11" s="20">
        <f t="shared" ref="J11:J24" si="2">IFERROR(D11*I11,"")</f>
        <v>203875.20504999999</v>
      </c>
    </row>
    <row r="12" spans="1:10" s="15" customFormat="1" x14ac:dyDescent="0.25">
      <c r="B12" s="18">
        <v>2</v>
      </c>
      <c r="C12" s="47" t="s">
        <v>31</v>
      </c>
      <c r="D12" s="38">
        <v>48775.893333333348</v>
      </c>
      <c r="E12" s="39">
        <v>14.3</v>
      </c>
      <c r="F12" s="39">
        <v>17.059999999999999</v>
      </c>
      <c r="G12" s="64">
        <v>0.35</v>
      </c>
      <c r="H12" s="40">
        <f t="shared" si="0"/>
        <v>7.0000000000000001E-3</v>
      </c>
      <c r="I12" s="41">
        <f t="shared" si="1"/>
        <v>23.15042</v>
      </c>
      <c r="J12" s="20">
        <f t="shared" si="2"/>
        <v>1129182.416541867</v>
      </c>
    </row>
    <row r="13" spans="1:10" s="15" customFormat="1" x14ac:dyDescent="0.25">
      <c r="B13" s="18">
        <v>3</v>
      </c>
      <c r="C13" s="47" t="s">
        <v>36</v>
      </c>
      <c r="D13" s="38">
        <v>1</v>
      </c>
      <c r="E13" s="39">
        <v>19.07</v>
      </c>
      <c r="F13" s="39">
        <v>22.24</v>
      </c>
      <c r="G13" s="64">
        <v>0.35</v>
      </c>
      <c r="H13" s="40">
        <f t="shared" si="0"/>
        <v>7.0000000000000001E-3</v>
      </c>
      <c r="I13" s="41">
        <f t="shared" si="1"/>
        <v>30.179679999999998</v>
      </c>
      <c r="J13" s="20">
        <f t="shared" si="2"/>
        <v>30.179679999999998</v>
      </c>
    </row>
    <row r="14" spans="1:10" s="15" customFormat="1" x14ac:dyDescent="0.25">
      <c r="B14" s="18">
        <v>4</v>
      </c>
      <c r="C14" s="37" t="s">
        <v>53</v>
      </c>
      <c r="D14" s="38">
        <v>22071.7</v>
      </c>
      <c r="E14" s="39">
        <v>15.44</v>
      </c>
      <c r="F14" s="39">
        <v>17.559999999999999</v>
      </c>
      <c r="G14" s="64">
        <v>0.35</v>
      </c>
      <c r="H14" s="40">
        <f t="shared" si="0"/>
        <v>7.0000000000000001E-3</v>
      </c>
      <c r="I14" s="41">
        <f t="shared" si="1"/>
        <v>23.828919999999997</v>
      </c>
      <c r="J14" s="20">
        <f t="shared" si="2"/>
        <v>525944.77356399992</v>
      </c>
    </row>
    <row r="15" spans="1:10" s="15" customFormat="1" x14ac:dyDescent="0.25">
      <c r="B15" s="18">
        <v>5</v>
      </c>
      <c r="C15" s="47" t="s">
        <v>56</v>
      </c>
      <c r="D15" s="38">
        <v>1</v>
      </c>
      <c r="E15" s="39">
        <v>18.86</v>
      </c>
      <c r="F15" s="39">
        <v>21.97</v>
      </c>
      <c r="G15" s="64">
        <v>0.35</v>
      </c>
      <c r="H15" s="40">
        <f t="shared" si="0"/>
        <v>7.0000000000000001E-3</v>
      </c>
      <c r="I15" s="41">
        <f t="shared" si="1"/>
        <v>29.813289999999999</v>
      </c>
      <c r="J15" s="20">
        <f t="shared" si="2"/>
        <v>29.813289999999999</v>
      </c>
    </row>
    <row r="16" spans="1:10" s="15" customFormat="1" x14ac:dyDescent="0.25">
      <c r="B16" s="18">
        <v>6</v>
      </c>
      <c r="C16" s="47" t="s">
        <v>72</v>
      </c>
      <c r="D16" s="38">
        <v>1</v>
      </c>
      <c r="E16" s="39">
        <v>21.02</v>
      </c>
      <c r="F16" s="39">
        <v>24.52</v>
      </c>
      <c r="G16" s="64">
        <v>0.35</v>
      </c>
      <c r="H16" s="40">
        <f t="shared" si="0"/>
        <v>7.0000000000000001E-3</v>
      </c>
      <c r="I16" s="41">
        <f t="shared" si="1"/>
        <v>33.273639999999993</v>
      </c>
      <c r="J16" s="20">
        <f t="shared" si="2"/>
        <v>33.273639999999993</v>
      </c>
    </row>
    <row r="17" spans="2:10" s="15" customFormat="1" x14ac:dyDescent="0.25">
      <c r="B17" s="18">
        <v>7</v>
      </c>
      <c r="C17" s="37" t="s">
        <v>74</v>
      </c>
      <c r="D17" s="38">
        <v>2896</v>
      </c>
      <c r="E17" s="39">
        <v>18.29</v>
      </c>
      <c r="F17" s="39">
        <v>21.06</v>
      </c>
      <c r="G17" s="64">
        <v>0.35</v>
      </c>
      <c r="H17" s="40">
        <f t="shared" si="0"/>
        <v>7.0000000000000001E-3</v>
      </c>
      <c r="I17" s="41">
        <f t="shared" si="1"/>
        <v>28.578419999999998</v>
      </c>
      <c r="J17" s="20">
        <f t="shared" si="2"/>
        <v>82763.104319999999</v>
      </c>
    </row>
    <row r="18" spans="2:10" s="15" customFormat="1" x14ac:dyDescent="0.25">
      <c r="B18" s="18">
        <v>8</v>
      </c>
      <c r="C18" s="37" t="s">
        <v>75</v>
      </c>
      <c r="D18" s="38">
        <v>1</v>
      </c>
      <c r="E18" s="39">
        <v>20.69</v>
      </c>
      <c r="F18" s="39">
        <v>23.88</v>
      </c>
      <c r="G18" s="64">
        <v>0.35</v>
      </c>
      <c r="H18" s="40">
        <f t="shared" ref="H18:H29" si="3">IF($H$10="","",$H$10)</f>
        <v>7.0000000000000001E-3</v>
      </c>
      <c r="I18" s="41">
        <f t="shared" si="1"/>
        <v>32.405160000000002</v>
      </c>
      <c r="J18" s="20">
        <f t="shared" si="2"/>
        <v>32.405160000000002</v>
      </c>
    </row>
    <row r="19" spans="2:10" s="15" customFormat="1" x14ac:dyDescent="0.25">
      <c r="B19" s="18">
        <v>9</v>
      </c>
      <c r="C19" s="47" t="s">
        <v>76</v>
      </c>
      <c r="D19" s="38">
        <v>12507.6</v>
      </c>
      <c r="E19" s="39">
        <v>40.56</v>
      </c>
      <c r="F19" s="39">
        <v>47.99</v>
      </c>
      <c r="G19" s="64">
        <v>0.35</v>
      </c>
      <c r="H19" s="40">
        <f t="shared" si="3"/>
        <v>7.0000000000000001E-3</v>
      </c>
      <c r="I19" s="41">
        <f t="shared" si="1"/>
        <v>65.122430000000008</v>
      </c>
      <c r="J19" s="20">
        <f t="shared" si="2"/>
        <v>814525.30546800012</v>
      </c>
    </row>
    <row r="20" spans="2:10" s="15" customFormat="1" x14ac:dyDescent="0.25">
      <c r="B20" s="18">
        <v>10</v>
      </c>
      <c r="C20" s="47" t="s">
        <v>77</v>
      </c>
      <c r="D20" s="38">
        <v>1</v>
      </c>
      <c r="E20" s="39">
        <v>25.12</v>
      </c>
      <c r="F20" s="39">
        <v>29.49</v>
      </c>
      <c r="G20" s="64">
        <v>0.35</v>
      </c>
      <c r="H20" s="40">
        <f t="shared" si="3"/>
        <v>7.0000000000000001E-3</v>
      </c>
      <c r="I20" s="41">
        <f t="shared" si="1"/>
        <v>40.017929999999993</v>
      </c>
      <c r="J20" s="20">
        <f t="shared" si="2"/>
        <v>40.017929999999993</v>
      </c>
    </row>
    <row r="21" spans="2:10" s="15" customFormat="1" x14ac:dyDescent="0.25">
      <c r="B21" s="18">
        <v>11</v>
      </c>
      <c r="C21" s="47" t="s">
        <v>78</v>
      </c>
      <c r="D21" s="38">
        <v>1</v>
      </c>
      <c r="E21" s="39">
        <v>18.75</v>
      </c>
      <c r="F21" s="39">
        <v>21.12</v>
      </c>
      <c r="G21" s="64">
        <v>0.35</v>
      </c>
      <c r="H21" s="40">
        <f t="shared" si="3"/>
        <v>7.0000000000000001E-3</v>
      </c>
      <c r="I21" s="41">
        <f t="shared" si="1"/>
        <v>28.659839999999999</v>
      </c>
      <c r="J21" s="20">
        <f t="shared" si="2"/>
        <v>28.659839999999999</v>
      </c>
    </row>
    <row r="22" spans="2:10" s="15" customFormat="1" x14ac:dyDescent="0.25">
      <c r="B22" s="18">
        <v>12</v>
      </c>
      <c r="C22" s="37" t="s">
        <v>86</v>
      </c>
      <c r="D22" s="38">
        <v>59445.666666666657</v>
      </c>
      <c r="E22" s="39">
        <v>22.87</v>
      </c>
      <c r="F22" s="39">
        <v>26.16</v>
      </c>
      <c r="G22" s="64">
        <v>0.35</v>
      </c>
      <c r="H22" s="40">
        <f t="shared" si="3"/>
        <v>7.0000000000000001E-3</v>
      </c>
      <c r="I22" s="41">
        <f t="shared" si="1"/>
        <v>35.499120000000005</v>
      </c>
      <c r="J22" s="20">
        <f t="shared" si="2"/>
        <v>2110268.8544799997</v>
      </c>
    </row>
    <row r="23" spans="2:10" s="15" customFormat="1" x14ac:dyDescent="0.25">
      <c r="B23" s="18">
        <v>13</v>
      </c>
      <c r="C23" s="37" t="s">
        <v>87</v>
      </c>
      <c r="D23" s="38">
        <v>128701.23333333334</v>
      </c>
      <c r="E23" s="39">
        <v>21.33</v>
      </c>
      <c r="F23" s="39">
        <v>24.34</v>
      </c>
      <c r="G23" s="64">
        <v>0.35</v>
      </c>
      <c r="H23" s="40">
        <f t="shared" si="3"/>
        <v>7.0000000000000001E-3</v>
      </c>
      <c r="I23" s="41">
        <f t="shared" si="1"/>
        <v>33.029380000000003</v>
      </c>
      <c r="J23" s="20">
        <f t="shared" si="2"/>
        <v>4250921.9422353338</v>
      </c>
    </row>
    <row r="24" spans="2:10" s="15" customFormat="1" x14ac:dyDescent="0.25">
      <c r="B24" s="18">
        <v>14</v>
      </c>
      <c r="C24" s="47" t="s">
        <v>92</v>
      </c>
      <c r="D24" s="38">
        <v>1</v>
      </c>
      <c r="E24" s="39">
        <v>17.899999999999999</v>
      </c>
      <c r="F24" s="39">
        <v>21.62</v>
      </c>
      <c r="G24" s="64">
        <v>0.35</v>
      </c>
      <c r="H24" s="40">
        <f t="shared" si="3"/>
        <v>7.0000000000000001E-3</v>
      </c>
      <c r="I24" s="41">
        <f t="shared" si="1"/>
        <v>29.338340000000002</v>
      </c>
      <c r="J24" s="20">
        <f t="shared" si="2"/>
        <v>29.338340000000002</v>
      </c>
    </row>
    <row r="25" spans="2:10" s="15" customFormat="1" x14ac:dyDescent="0.25">
      <c r="B25" s="18">
        <v>15</v>
      </c>
      <c r="C25" s="37" t="s">
        <v>96</v>
      </c>
      <c r="D25" s="38">
        <v>1605</v>
      </c>
      <c r="E25" s="39">
        <v>14.05</v>
      </c>
      <c r="F25" s="39">
        <v>16.36</v>
      </c>
      <c r="G25" s="64">
        <v>0.35</v>
      </c>
      <c r="H25" s="40">
        <f t="shared" si="3"/>
        <v>7.0000000000000001E-3</v>
      </c>
      <c r="I25" s="41">
        <f t="shared" ref="I25:I29" si="4">IFERROR(F25+(F25*G25)+(F25*H25),"")</f>
        <v>22.200519999999997</v>
      </c>
      <c r="J25" s="20">
        <f t="shared" ref="J25:J29" si="5">IFERROR(D25*I25,"")</f>
        <v>35631.834599999995</v>
      </c>
    </row>
    <row r="26" spans="2:10" s="15" customFormat="1" x14ac:dyDescent="0.25">
      <c r="B26" s="18">
        <v>16</v>
      </c>
      <c r="C26" s="47" t="s">
        <v>97</v>
      </c>
      <c r="D26" s="38">
        <v>1</v>
      </c>
      <c r="E26" s="39">
        <v>24.07</v>
      </c>
      <c r="F26" s="39">
        <v>28.26</v>
      </c>
      <c r="G26" s="64">
        <v>0.35</v>
      </c>
      <c r="H26" s="40">
        <f t="shared" si="3"/>
        <v>7.0000000000000001E-3</v>
      </c>
      <c r="I26" s="41">
        <f t="shared" si="4"/>
        <v>38.348820000000003</v>
      </c>
      <c r="J26" s="20">
        <f t="shared" si="5"/>
        <v>38.348820000000003</v>
      </c>
    </row>
    <row r="27" spans="2:10" s="15" customFormat="1" x14ac:dyDescent="0.25">
      <c r="B27" s="18">
        <v>17</v>
      </c>
      <c r="C27" s="47" t="s">
        <v>98</v>
      </c>
      <c r="D27" s="38">
        <v>1</v>
      </c>
      <c r="E27" s="39">
        <v>37.69</v>
      </c>
      <c r="F27" s="39">
        <v>46.51</v>
      </c>
      <c r="G27" s="64">
        <v>0.35</v>
      </c>
      <c r="H27" s="40">
        <f t="shared" si="3"/>
        <v>7.0000000000000001E-3</v>
      </c>
      <c r="I27" s="41">
        <f t="shared" si="4"/>
        <v>63.114069999999998</v>
      </c>
      <c r="J27" s="20">
        <f t="shared" si="5"/>
        <v>63.114069999999998</v>
      </c>
    </row>
    <row r="28" spans="2:10" s="15" customFormat="1" x14ac:dyDescent="0.25">
      <c r="B28" s="18">
        <v>18</v>
      </c>
      <c r="C28" s="47" t="s">
        <v>99</v>
      </c>
      <c r="D28" s="38">
        <v>1</v>
      </c>
      <c r="E28" s="39">
        <v>30.08</v>
      </c>
      <c r="F28" s="39">
        <v>34.53</v>
      </c>
      <c r="G28" s="64">
        <v>0.35</v>
      </c>
      <c r="H28" s="40">
        <f t="shared" si="3"/>
        <v>7.0000000000000001E-3</v>
      </c>
      <c r="I28" s="41">
        <f t="shared" si="4"/>
        <v>46.857209999999995</v>
      </c>
      <c r="J28" s="20">
        <f t="shared" si="5"/>
        <v>46.857209999999995</v>
      </c>
    </row>
    <row r="29" spans="2:10" s="15" customFormat="1" x14ac:dyDescent="0.25">
      <c r="B29" s="18">
        <v>19</v>
      </c>
      <c r="C29" s="47" t="s">
        <v>101</v>
      </c>
      <c r="D29" s="38">
        <v>1</v>
      </c>
      <c r="E29" s="39">
        <v>19.18</v>
      </c>
      <c r="F29" s="39">
        <v>21.41</v>
      </c>
      <c r="G29" s="64">
        <v>0.35</v>
      </c>
      <c r="H29" s="40">
        <f t="shared" si="3"/>
        <v>7.0000000000000001E-3</v>
      </c>
      <c r="I29" s="41">
        <f t="shared" si="4"/>
        <v>29.053370000000001</v>
      </c>
      <c r="J29" s="20">
        <f t="shared" si="5"/>
        <v>29.053370000000001</v>
      </c>
    </row>
    <row r="30" spans="2:10" s="15" customFormat="1" x14ac:dyDescent="0.25">
      <c r="B30" s="73" t="s">
        <v>118</v>
      </c>
      <c r="C30" s="89"/>
      <c r="D30" s="89"/>
      <c r="E30" s="89"/>
      <c r="F30" s="89"/>
      <c r="G30" s="89"/>
      <c r="H30" s="89"/>
      <c r="I30" s="74"/>
      <c r="J30" s="20">
        <f>SUM(J11:J29)</f>
        <v>9153514.4976092</v>
      </c>
    </row>
    <row r="31" spans="2:10" s="15" customFormat="1" ht="26.25" customHeight="1" x14ac:dyDescent="0.25">
      <c r="B31" s="88"/>
      <c r="C31" s="88"/>
      <c r="D31" s="88"/>
      <c r="E31" s="88"/>
      <c r="F31" s="88"/>
      <c r="G31" s="88"/>
      <c r="H31" s="88"/>
      <c r="I31" s="88"/>
      <c r="J31" s="88"/>
    </row>
    <row r="64" spans="2:4" x14ac:dyDescent="0.2">
      <c r="B64" s="26"/>
      <c r="C64" s="9"/>
      <c r="D64" s="27"/>
    </row>
    <row r="65" spans="2:4" x14ac:dyDescent="0.2">
      <c r="B65" s="26"/>
      <c r="C65" s="9"/>
      <c r="D65" s="27"/>
    </row>
    <row r="66" spans="2:4" x14ac:dyDescent="0.2">
      <c r="B66" s="26"/>
      <c r="C66" s="9"/>
      <c r="D66" s="27"/>
    </row>
    <row r="67" spans="2:4" x14ac:dyDescent="0.2">
      <c r="B67" s="26"/>
      <c r="C67" s="9"/>
      <c r="D67" s="27"/>
    </row>
    <row r="68" spans="2:4" x14ac:dyDescent="0.2">
      <c r="B68" s="26"/>
      <c r="C68" s="9"/>
      <c r="D68" s="27"/>
    </row>
    <row r="69" spans="2:4" x14ac:dyDescent="0.2">
      <c r="B69" s="26"/>
      <c r="C69" s="9"/>
      <c r="D69" s="27"/>
    </row>
    <row r="70" spans="2:4" x14ac:dyDescent="0.2">
      <c r="B70" s="26"/>
      <c r="C70" s="9"/>
      <c r="D70" s="27"/>
    </row>
    <row r="71" spans="2:4" x14ac:dyDescent="0.2">
      <c r="B71" s="26"/>
      <c r="C71" s="9"/>
      <c r="D71" s="27"/>
    </row>
    <row r="72" spans="2:4" x14ac:dyDescent="0.2">
      <c r="B72" s="26"/>
      <c r="C72" s="9"/>
      <c r="D72" s="27"/>
    </row>
    <row r="73" spans="2:4" x14ac:dyDescent="0.2">
      <c r="B73" s="26"/>
      <c r="C73" s="9"/>
      <c r="D73" s="27"/>
    </row>
    <row r="74" spans="2:4" x14ac:dyDescent="0.2">
      <c r="B74" s="26"/>
      <c r="C74" s="9"/>
      <c r="D74" s="27"/>
    </row>
    <row r="75" spans="2:4" x14ac:dyDescent="0.2">
      <c r="B75" s="26"/>
      <c r="C75" s="9"/>
      <c r="D75" s="27"/>
    </row>
    <row r="76" spans="2:4" x14ac:dyDescent="0.2">
      <c r="B76" s="26"/>
      <c r="C76" s="9"/>
      <c r="D76" s="27"/>
    </row>
    <row r="77" spans="2:4" x14ac:dyDescent="0.2">
      <c r="B77" s="26"/>
      <c r="C77" s="9"/>
      <c r="D77" s="27"/>
    </row>
    <row r="78" spans="2:4" x14ac:dyDescent="0.2">
      <c r="B78" s="26"/>
      <c r="C78" s="9"/>
      <c r="D78" s="27"/>
    </row>
    <row r="79" spans="2:4" x14ac:dyDescent="0.2">
      <c r="B79" s="26"/>
      <c r="C79" s="9"/>
      <c r="D79" s="27"/>
    </row>
    <row r="80" spans="2:4" x14ac:dyDescent="0.2">
      <c r="B80" s="26"/>
      <c r="C80" s="9"/>
      <c r="D80" s="27"/>
    </row>
    <row r="81" spans="2:4" x14ac:dyDescent="0.2">
      <c r="B81" s="26"/>
      <c r="C81" s="9"/>
      <c r="D81" s="27"/>
    </row>
    <row r="82" spans="2:4" x14ac:dyDescent="0.2">
      <c r="B82" s="26"/>
      <c r="C82" s="9"/>
      <c r="D82" s="27"/>
    </row>
    <row r="83" spans="2:4" x14ac:dyDescent="0.2">
      <c r="B83" s="26"/>
      <c r="C83" s="9"/>
      <c r="D83" s="27"/>
    </row>
    <row r="84" spans="2:4" x14ac:dyDescent="0.2">
      <c r="B84" s="26"/>
      <c r="C84" s="9"/>
      <c r="D84" s="27"/>
    </row>
    <row r="85" spans="2:4" x14ac:dyDescent="0.2">
      <c r="B85" s="26"/>
      <c r="C85" s="9"/>
      <c r="D85" s="27"/>
    </row>
    <row r="86" spans="2:4" x14ac:dyDescent="0.2">
      <c r="B86" s="26"/>
      <c r="C86" s="9"/>
      <c r="D86" s="27"/>
    </row>
    <row r="87" spans="2:4" x14ac:dyDescent="0.2">
      <c r="B87" s="26"/>
      <c r="C87" s="9"/>
      <c r="D87" s="27"/>
    </row>
    <row r="88" spans="2:4" x14ac:dyDescent="0.2">
      <c r="B88" s="26"/>
      <c r="C88" s="9"/>
      <c r="D88" s="27"/>
    </row>
    <row r="89" spans="2:4" x14ac:dyDescent="0.2">
      <c r="B89" s="26"/>
      <c r="C89" s="9"/>
      <c r="D89" s="27"/>
    </row>
    <row r="90" spans="2:4" x14ac:dyDescent="0.2">
      <c r="B90" s="26"/>
      <c r="C90" s="9"/>
      <c r="D90" s="27"/>
    </row>
    <row r="91" spans="2:4" x14ac:dyDescent="0.2">
      <c r="B91" s="26"/>
      <c r="C91" s="9"/>
      <c r="D91" s="27"/>
    </row>
    <row r="92" spans="2:4" x14ac:dyDescent="0.2">
      <c r="B92" s="26"/>
      <c r="C92" s="9"/>
      <c r="D92" s="27"/>
    </row>
    <row r="93" spans="2:4" x14ac:dyDescent="0.2">
      <c r="B93" s="26"/>
      <c r="C93" s="9"/>
      <c r="D93" s="27"/>
    </row>
    <row r="94" spans="2:4" x14ac:dyDescent="0.2">
      <c r="B94" s="26"/>
      <c r="C94" s="9"/>
      <c r="D94" s="27"/>
    </row>
    <row r="95" spans="2:4" x14ac:dyDescent="0.2">
      <c r="B95" s="26"/>
      <c r="C95" s="9"/>
      <c r="D95" s="27"/>
    </row>
    <row r="96" spans="2:4" x14ac:dyDescent="0.2">
      <c r="B96" s="26"/>
      <c r="C96" s="9"/>
      <c r="D96" s="27"/>
    </row>
    <row r="97" spans="2:4" x14ac:dyDescent="0.2">
      <c r="B97" s="26"/>
      <c r="C97" s="9"/>
      <c r="D97" s="27"/>
    </row>
    <row r="98" spans="2:4" x14ac:dyDescent="0.2">
      <c r="B98" s="26"/>
      <c r="C98" s="9"/>
      <c r="D98" s="27"/>
    </row>
    <row r="99" spans="2:4" x14ac:dyDescent="0.2">
      <c r="B99" s="26"/>
      <c r="C99" s="9"/>
      <c r="D99" s="27"/>
    </row>
    <row r="100" spans="2:4" x14ac:dyDescent="0.2">
      <c r="B100" s="26"/>
      <c r="C100" s="9"/>
      <c r="D100" s="27"/>
    </row>
    <row r="101" spans="2:4" x14ac:dyDescent="0.2">
      <c r="B101" s="26"/>
      <c r="C101" s="9"/>
      <c r="D101" s="27"/>
    </row>
    <row r="102" spans="2:4" x14ac:dyDescent="0.2">
      <c r="B102" s="26"/>
      <c r="C102" s="9"/>
      <c r="D102" s="27"/>
    </row>
    <row r="103" spans="2:4" x14ac:dyDescent="0.2">
      <c r="B103" s="26"/>
      <c r="C103" s="9"/>
      <c r="D103" s="27"/>
    </row>
    <row r="104" spans="2:4" x14ac:dyDescent="0.2">
      <c r="B104" s="26"/>
      <c r="C104" s="9"/>
      <c r="D104" s="27"/>
    </row>
    <row r="105" spans="2:4" x14ac:dyDescent="0.2">
      <c r="B105" s="26"/>
      <c r="C105" s="9"/>
      <c r="D105" s="27"/>
    </row>
    <row r="106" spans="2:4" x14ac:dyDescent="0.2">
      <c r="B106" s="26"/>
      <c r="C106" s="9"/>
      <c r="D106" s="27"/>
    </row>
    <row r="107" spans="2:4" x14ac:dyDescent="0.2">
      <c r="B107" s="26"/>
      <c r="C107" s="9"/>
      <c r="D107" s="27"/>
    </row>
    <row r="108" spans="2:4" x14ac:dyDescent="0.2">
      <c r="B108" s="26"/>
      <c r="C108" s="9"/>
      <c r="D108" s="27"/>
    </row>
    <row r="109" spans="2:4" x14ac:dyDescent="0.2">
      <c r="B109" s="26"/>
      <c r="C109" s="9"/>
      <c r="D109" s="27"/>
    </row>
    <row r="110" spans="2:4" x14ac:dyDescent="0.2">
      <c r="B110" s="26"/>
      <c r="C110" s="9"/>
      <c r="D110" s="27"/>
    </row>
    <row r="111" spans="2:4" x14ac:dyDescent="0.2">
      <c r="B111" s="26"/>
      <c r="C111" s="9"/>
      <c r="D111" s="27"/>
    </row>
  </sheetData>
  <mergeCells count="7">
    <mergeCell ref="B31:J31"/>
    <mergeCell ref="H2:J2"/>
    <mergeCell ref="H3:J3"/>
    <mergeCell ref="B5:J7"/>
    <mergeCell ref="E8:J8"/>
    <mergeCell ref="B10:G10"/>
    <mergeCell ref="B30:I30"/>
  </mergeCells>
  <pageMargins left="0.5" right="0.5" top="0.5" bottom="0.25" header="0.3" footer="0.3"/>
  <pageSetup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ED95-1887-4505-9E26-FD32A35E2684}">
  <dimension ref="B1:D6"/>
  <sheetViews>
    <sheetView showGridLines="0" zoomScaleNormal="100" workbookViewId="0">
      <selection activeCell="B6" sqref="B6"/>
    </sheetView>
  </sheetViews>
  <sheetFormatPr defaultRowHeight="12.75" x14ac:dyDescent="0.2"/>
  <cols>
    <col min="1" max="1" width="2.7109375" style="9" customWidth="1"/>
    <col min="2" max="2" width="96.7109375" style="9" customWidth="1"/>
    <col min="3" max="4" width="12.140625" style="9" customWidth="1"/>
    <col min="5" max="16384" width="9.140625" style="9"/>
  </cols>
  <sheetData>
    <row r="1" spans="2:4" ht="15.75" customHeight="1" x14ac:dyDescent="0.2">
      <c r="B1" s="8" t="s">
        <v>138</v>
      </c>
    </row>
    <row r="2" spans="2:4" ht="15.75" customHeight="1" x14ac:dyDescent="0.2">
      <c r="B2" s="7" t="s">
        <v>1</v>
      </c>
      <c r="C2" s="82" t="s">
        <v>116</v>
      </c>
      <c r="D2" s="83"/>
    </row>
    <row r="3" spans="2:4" ht="15.75" customHeight="1" x14ac:dyDescent="0.2">
      <c r="B3" s="7" t="s">
        <v>152</v>
      </c>
      <c r="C3" s="91" t="str">
        <f>Summary!$H$3</f>
        <v>Computer Aid, Inc</v>
      </c>
      <c r="D3" s="93"/>
    </row>
    <row r="4" spans="2:4" ht="15.75" customHeight="1" x14ac:dyDescent="0.25">
      <c r="B4" s="57"/>
    </row>
    <row r="5" spans="2:4" ht="51" x14ac:dyDescent="0.2">
      <c r="B5" s="59" t="s">
        <v>186</v>
      </c>
    </row>
    <row r="6" spans="2:4" x14ac:dyDescent="0.2">
      <c r="B6" s="58" t="s">
        <v>192</v>
      </c>
    </row>
  </sheetData>
  <mergeCells count="2">
    <mergeCell ref="C2:D2"/>
    <mergeCell ref="C3:D3"/>
  </mergeCells>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E52B-4015-40C9-A1C3-B94B05E8D0F9}">
  <dimension ref="B1:D6"/>
  <sheetViews>
    <sheetView showGridLines="0" tabSelected="1" zoomScaleNormal="100" workbookViewId="0">
      <selection activeCell="B6" sqref="B6"/>
    </sheetView>
  </sheetViews>
  <sheetFormatPr defaultRowHeight="12.75" x14ac:dyDescent="0.2"/>
  <cols>
    <col min="1" max="1" width="2.7109375" style="9" customWidth="1"/>
    <col min="2" max="2" width="96.7109375" style="9" customWidth="1"/>
    <col min="3" max="4" width="12.140625" style="9" customWidth="1"/>
    <col min="5" max="16384" width="9.140625" style="9"/>
  </cols>
  <sheetData>
    <row r="1" spans="2:4" ht="15.75" customHeight="1" x14ac:dyDescent="0.2">
      <c r="B1" s="8" t="s">
        <v>138</v>
      </c>
    </row>
    <row r="2" spans="2:4" ht="15.75" customHeight="1" x14ac:dyDescent="0.2">
      <c r="B2" s="7" t="s">
        <v>1</v>
      </c>
      <c r="C2" s="82" t="s">
        <v>116</v>
      </c>
      <c r="D2" s="83"/>
    </row>
    <row r="3" spans="2:4" ht="15.75" customHeight="1" x14ac:dyDescent="0.2">
      <c r="B3" s="7" t="s">
        <v>153</v>
      </c>
      <c r="C3" s="91" t="str">
        <f>Summary!$H$3</f>
        <v>Computer Aid, Inc</v>
      </c>
      <c r="D3" s="93"/>
    </row>
    <row r="4" spans="2:4" ht="15.75" customHeight="1" x14ac:dyDescent="0.25">
      <c r="B4" s="57"/>
    </row>
    <row r="5" spans="2:4" ht="51" x14ac:dyDescent="0.2">
      <c r="B5" s="59" t="s">
        <v>186</v>
      </c>
    </row>
    <row r="6" spans="2:4" x14ac:dyDescent="0.2">
      <c r="B6" s="58" t="s">
        <v>193</v>
      </c>
    </row>
  </sheetData>
  <mergeCells count="2">
    <mergeCell ref="C2:D2"/>
    <mergeCell ref="C3:D3"/>
  </mergeCells>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28975606A9C684F89FECE16AD53F101" ma:contentTypeVersion="2" ma:contentTypeDescription="Create a new document." ma:contentTypeScope="" ma:versionID="fe820d3f83d5c989101d9c709cacfbeb">
  <xsd:schema xmlns:xsd="http://www.w3.org/2001/XMLSchema" xmlns:xs="http://www.w3.org/2001/XMLSchema" xmlns:p="http://schemas.microsoft.com/office/2006/metadata/properties" xmlns:ns2="30d2c607-6338-432f-b922-d307a9561e6d" targetNamespace="http://schemas.microsoft.com/office/2006/metadata/properties" ma:root="true" ma:fieldsID="030073e7dd699617e0d01c7ee22a2d9a" ns2:_="">
    <xsd:import namespace="30d2c607-6338-432f-b922-d307a9561e6d"/>
    <xsd:element name="properties">
      <xsd:complexType>
        <xsd:sequence>
          <xsd:element name="documentManagement">
            <xsd:complexType>
              <xsd:all>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d2c607-6338-432f-b922-d307a9561e6d" elementFormDefault="qualified">
    <xsd:import namespace="http://schemas.microsoft.com/office/2006/documentManagement/types"/>
    <xsd:import namespace="http://schemas.microsoft.com/office/infopath/2007/PartnerControls"/>
    <xsd:element name="Status" ma:index="8" nillable="true" ma:displayName="Status" ma:default="In Progress" ma:description="status code" ma:format="Dropdown" ma:internalName="Status">
      <xsd:simpleType>
        <xsd:restriction base="dms:Choice">
          <xsd:enumeration value="In Progress"/>
          <xsd:enumeration value="Complete - To Be Archived"/>
          <xsd:enumeration value="Archived, Keep"/>
          <xsd:enumeration value="Keep"/>
          <xsd:enumeration value="Check Archive and Delet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30d2c607-6338-432f-b922-d307a9561e6d">In Progress</Status>
  </documentManagement>
</p:properties>
</file>

<file path=customXml/itemProps1.xml><?xml version="1.0" encoding="utf-8"?>
<ds:datastoreItem xmlns:ds="http://schemas.openxmlformats.org/officeDocument/2006/customXml" ds:itemID="{FFC78FEE-0431-4A28-9E5B-EF9CA85E1E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d2c607-6338-432f-b922-d307a9561e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0B0809-9736-46FF-9AA9-9480E23E4219}">
  <ds:schemaRefs>
    <ds:schemaRef ds:uri="http://schemas.microsoft.com/sharepoint/v3/contenttype/forms"/>
  </ds:schemaRefs>
</ds:datastoreItem>
</file>

<file path=customXml/itemProps3.xml><?xml version="1.0" encoding="utf-8"?>
<ds:datastoreItem xmlns:ds="http://schemas.openxmlformats.org/officeDocument/2006/customXml" ds:itemID="{FA64D176-1D15-418D-AC32-BD041CB52A6A}">
  <ds:schemaRefs>
    <ds:schemaRef ds:uri="http://schemas.microsoft.com/office/2006/metadata/properties"/>
    <ds:schemaRef ds:uri="http://schemas.microsoft.com/office/infopath/2007/PartnerControls"/>
    <ds:schemaRef ds:uri="30d2c607-6338-432f-b922-d307a9561e6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Table of Contents</vt:lpstr>
      <vt:lpstr>Summary</vt:lpstr>
      <vt:lpstr>Staff Augmentation</vt:lpstr>
      <vt:lpstr>SRP</vt:lpstr>
      <vt:lpstr>IT Consulting Services</vt:lpstr>
      <vt:lpstr>IV&amp;V</vt:lpstr>
      <vt:lpstr>Optional- Staff Aug Add'l. Pos.</vt:lpstr>
      <vt:lpstr>Cost Proposal Narrative</vt:lpstr>
      <vt:lpstr>Cost Assumptions</vt:lpstr>
      <vt:lpstr>Cost Savings Opportunities</vt:lpstr>
      <vt:lpstr>'IT Consulting Services'!Print_Area</vt:lpstr>
      <vt:lpstr>'IV&amp;V'!Print_Area</vt:lpstr>
      <vt:lpstr>'Optional- Staff Aug Add''l. Pos.'!Print_Area</vt:lpstr>
      <vt:lpstr>SRP!Print_Area</vt:lpstr>
      <vt:lpstr>'Staff Augmentation'!Print_Area</vt:lpstr>
      <vt:lpstr>Summary!Print_Area</vt:lpstr>
      <vt:lpstr>'Table of Contents'!Print_Area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2018-10-11T19:01:03Z</dcterms:created>
  <dcterms:modified xsi:type="dcterms:W3CDTF">2021-06-10T13:24:00Z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0x010100F28975606A9C684F89FECE16AD53F101</vt:lpwstr>
  </property>
</Properties>
</file>